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180" windowHeight="4815" firstSheet="1" activeTab="1"/>
  </bookViews>
  <sheets>
    <sheet name="TEMPLATE" sheetId="1" state="hidden" r:id="rId1"/>
    <sheet name="P&amp;L" sheetId="2" r:id="rId2"/>
    <sheet name="BS" sheetId="3" r:id="rId3"/>
    <sheet name="CFlow" sheetId="4" r:id="rId4"/>
    <sheet name="EQUITY" sheetId="5" r:id="rId5"/>
    <sheet name="NOTES" sheetId="6" r:id="rId6"/>
  </sheets>
  <externalReferences>
    <externalReference r:id="rId9"/>
  </externalReferences>
  <definedNames>
    <definedName name="_xlnm.Print_Area" localSheetId="3">'CFlow'!$A$1:$D$65</definedName>
    <definedName name="_xlnm.Print_Area" localSheetId="5">'NOTES'!$A$1:$L$100</definedName>
    <definedName name="_xlnm.Print_Titles" localSheetId="5">'NOTES'!$1:$3</definedName>
  </definedNames>
  <calcPr fullCalcOnLoad="1"/>
</workbook>
</file>

<file path=xl/sharedStrings.xml><?xml version="1.0" encoding="utf-8"?>
<sst xmlns="http://schemas.openxmlformats.org/spreadsheetml/2006/main" count="537" uniqueCount="381">
  <si>
    <t>RM</t>
  </si>
  <si>
    <t>Revenue</t>
  </si>
  <si>
    <t>Expenditure</t>
  </si>
  <si>
    <t>FIXED ASSETS</t>
  </si>
  <si>
    <t>INVESTMENT IN SUBSIDIARY</t>
  </si>
  <si>
    <t>-</t>
  </si>
  <si>
    <t>LONG TERM LIABILITIES</t>
  </si>
  <si>
    <t>CURRENT ASSETS</t>
  </si>
  <si>
    <t>Short Term Deposit</t>
  </si>
  <si>
    <t>TOTAL NET ASSETS</t>
  </si>
  <si>
    <t>SHAREHOLDERS' FUND</t>
  </si>
  <si>
    <t>Share Capital</t>
  </si>
  <si>
    <t>Financial Results</t>
  </si>
  <si>
    <t xml:space="preserve">Reference No. </t>
  </si>
  <si>
    <t>Submittin Merchant Bank:</t>
  </si>
  <si>
    <t>(if applicable)</t>
  </si>
  <si>
    <t>Company Name</t>
  </si>
  <si>
    <t>PORTRADE DOTCOM BERHAD</t>
  </si>
  <si>
    <t>Stock Name</t>
  </si>
  <si>
    <t>Contact Person</t>
  </si>
  <si>
    <t>Designation</t>
  </si>
  <si>
    <t>Part A1:  QUARTERLY REPORT</t>
  </si>
  <si>
    <t>Quarterly report for the</t>
  </si>
  <si>
    <t>31 DECEMBER 2002</t>
  </si>
  <si>
    <t xml:space="preserve">financial period ended </t>
  </si>
  <si>
    <t>Quarter</t>
  </si>
  <si>
    <t>Financial Year End</t>
  </si>
  <si>
    <t>30 JUNE 2003</t>
  </si>
  <si>
    <t>The figures</t>
  </si>
  <si>
    <t>have not been audited</t>
  </si>
  <si>
    <t>Please attach the full Quarterly Report her:</t>
  </si>
  <si>
    <t>Remarks:</t>
  </si>
  <si>
    <t>Part A2:  SUMMARY OF KEY FINANCIAL INFORMATION</t>
  </si>
  <si>
    <t>Summary of Key Financial Information for the financial period ended</t>
  </si>
  <si>
    <t>INDIVIDUAL QUARTER</t>
  </si>
  <si>
    <t>CUMULATIVE QUARTER</t>
  </si>
  <si>
    <t>CURRENT YEAR</t>
  </si>
  <si>
    <t>PRECEDING YEAR</t>
  </si>
  <si>
    <t>QUARTER</t>
  </si>
  <si>
    <t>CORRESPONDING</t>
  </si>
  <si>
    <t>TO DATE</t>
  </si>
  <si>
    <t>PERIOD</t>
  </si>
  <si>
    <t>31/12/2002</t>
  </si>
  <si>
    <t>RM'000</t>
  </si>
  <si>
    <t>Profit/(loss) before tax</t>
  </si>
  <si>
    <t xml:space="preserve">Profit/(loss) after tax and </t>
  </si>
  <si>
    <t>minority interest</t>
  </si>
  <si>
    <t>Net profit/(loss) for the period</t>
  </si>
  <si>
    <t>Basic earnings/(loss) per share (sen)</t>
  </si>
  <si>
    <t>Dividend per share (sen)</t>
  </si>
  <si>
    <t>AT AT END OF CURRENT QUARTER*</t>
  </si>
  <si>
    <t>AS AT PRECEDING FINANCIAL YEAR END</t>
  </si>
  <si>
    <t>Net tangible assets per share (RM)</t>
  </si>
  <si>
    <t>Part A3:  ADDITIONAL INFORMATION</t>
  </si>
  <si>
    <t>Profit/(Loss) from operations</t>
  </si>
  <si>
    <t>Gross interest income</t>
  </si>
  <si>
    <t>Gross interest expense</t>
  </si>
  <si>
    <t>APPENDIX 7A - QUARTERLY REPORT</t>
  </si>
  <si>
    <t>Quarterly report on consolidated results for the first/second/third/fourth/ quarter ended dd/mm/yy.  The figures have./have not been audited.</t>
  </si>
  <si>
    <t>CONSOLIDATED INCOME STATEMENT</t>
  </si>
  <si>
    <t>31/12/2001</t>
  </si>
  <si>
    <t>1(a)</t>
  </si>
  <si>
    <t xml:space="preserve">  (b)</t>
  </si>
  <si>
    <t>Investment income</t>
  </si>
  <si>
    <t xml:space="preserve">  (C)</t>
  </si>
  <si>
    <t>Other income</t>
  </si>
  <si>
    <t>2(a)</t>
  </si>
  <si>
    <t>Profit/(loss) before finance cost,</t>
  </si>
  <si>
    <t>depreciation and amortisation,</t>
  </si>
  <si>
    <t xml:space="preserve">exceptional items, income tax, </t>
  </si>
  <si>
    <t>minority interests and extraordinary</t>
  </si>
  <si>
    <t>items</t>
  </si>
  <si>
    <t>Finance cost</t>
  </si>
  <si>
    <t>Depreciation and amortisation</t>
  </si>
  <si>
    <t xml:space="preserve">  (d)</t>
  </si>
  <si>
    <t>Exceptional items</t>
  </si>
  <si>
    <t xml:space="preserve">  (e) </t>
  </si>
  <si>
    <t>Profit/(loss) before income tax,</t>
  </si>
  <si>
    <t xml:space="preserve">  (f)</t>
  </si>
  <si>
    <t xml:space="preserve">Share of profits and losses of </t>
  </si>
  <si>
    <t>associated companies</t>
  </si>
  <si>
    <t xml:space="preserve">  (g)</t>
  </si>
  <si>
    <t xml:space="preserve">  (h)</t>
  </si>
  <si>
    <t>Income Tax</t>
  </si>
  <si>
    <t>(i) (i)</t>
  </si>
  <si>
    <t>Profit/(loss) after income tax before</t>
  </si>
  <si>
    <t>deducting minority interests</t>
  </si>
  <si>
    <t xml:space="preserve">    (ii)</t>
  </si>
  <si>
    <t>Less moniority interests</t>
  </si>
  <si>
    <t>NIL</t>
  </si>
  <si>
    <t>(j)</t>
  </si>
  <si>
    <t xml:space="preserve">Pre-acquistion profit/(loss), </t>
  </si>
  <si>
    <t>if applicable</t>
  </si>
  <si>
    <t>(k)</t>
  </si>
  <si>
    <t>Net profit/(Loss) from ordinary</t>
  </si>
  <si>
    <t xml:space="preserve">activities attributable to members of </t>
  </si>
  <si>
    <t>the company</t>
  </si>
  <si>
    <t xml:space="preserve">(l) (I) </t>
  </si>
  <si>
    <t>Extraordinary items</t>
  </si>
  <si>
    <t>Less minority interests</t>
  </si>
  <si>
    <t xml:space="preserve">   (iii)</t>
  </si>
  <si>
    <t>Extraordinary items attributable to</t>
  </si>
  <si>
    <t>members of the company</t>
  </si>
  <si>
    <t>(m)</t>
  </si>
  <si>
    <t>Net Profit/(loss) attributable</t>
  </si>
  <si>
    <t>to members of the company</t>
  </si>
  <si>
    <t>Earnings per share based on</t>
  </si>
  <si>
    <t>2(m) above after deducting any</t>
  </si>
  <si>
    <t xml:space="preserve">provision for preference dividends, </t>
  </si>
  <si>
    <t>if any:-</t>
  </si>
  <si>
    <t xml:space="preserve">   (I)</t>
  </si>
  <si>
    <t xml:space="preserve">Basic (based on </t>
  </si>
  <si>
    <t>Ordinary shares) (sen)</t>
  </si>
  <si>
    <t xml:space="preserve">  (ii)</t>
  </si>
  <si>
    <t>Fully diluted (based on</t>
  </si>
  <si>
    <t>CONSOLIDATED BALANCE SHEET</t>
  </si>
  <si>
    <t>AS AT END OF CURRENT</t>
  </si>
  <si>
    <t>AS AT PRECEDING</t>
  </si>
  <si>
    <t>FINANCIAL YEAR END</t>
  </si>
  <si>
    <t>Propert, plant,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</si>
  <si>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</si>
  <si>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</si>
  <si>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</si>
  <si>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</si>
  <si>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</si>
  <si>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</si>
  <si>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</si>
  <si>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-Inventories</t>
  </si>
  <si>
    <t>-Trade receivables</t>
  </si>
  <si>
    <t>-Short term investments</t>
  </si>
  <si>
    <t>-Cash</t>
  </si>
  <si>
    <t>-Others - provide details</t>
  </si>
  <si>
    <t>Current liabilities</t>
  </si>
  <si>
    <t>-Trade payables</t>
  </si>
  <si>
    <t>-Other payables</t>
  </si>
  <si>
    <t>-Short term borrowings</t>
  </si>
  <si>
    <t>-Provision for taxation</t>
  </si>
  <si>
    <t>-Proposed dividend</t>
  </si>
  <si>
    <t xml:space="preserve">Net Current assets or </t>
  </si>
  <si>
    <t>current liabilities</t>
  </si>
  <si>
    <t>Shareholders' funds</t>
  </si>
  <si>
    <t>Reserves</t>
  </si>
  <si>
    <t>-Share Premium</t>
  </si>
  <si>
    <t>-Revaluation reserve</t>
  </si>
  <si>
    <t>-Capital reserve</t>
  </si>
  <si>
    <t>-Statutory reserve</t>
  </si>
  <si>
    <t>-Retained profit</t>
  </si>
  <si>
    <t>-Others</t>
  </si>
  <si>
    <t>Minority interests</t>
  </si>
  <si>
    <t>Long term borrowings</t>
  </si>
  <si>
    <t>Other long term liabilities</t>
  </si>
  <si>
    <t>Deferred taxation</t>
  </si>
  <si>
    <t>(Formerly known as Portrade Dotcom Sdn. Bhd.)</t>
  </si>
  <si>
    <t>(Incorporated in Malaysia)</t>
  </si>
  <si>
    <t>For the Quarter Ended 31 December 2002</t>
  </si>
  <si>
    <t xml:space="preserve">3 months ended </t>
  </si>
  <si>
    <t xml:space="preserve">Cumulative quarter ended </t>
  </si>
  <si>
    <t>31 December</t>
  </si>
  <si>
    <t>2002</t>
  </si>
  <si>
    <t>2001</t>
  </si>
  <si>
    <t>(RM)</t>
  </si>
  <si>
    <t>Direct cost</t>
  </si>
  <si>
    <t>Amortisation of goodwill</t>
  </si>
  <si>
    <t>Profit before taxation</t>
  </si>
  <si>
    <t>Taxation</t>
  </si>
  <si>
    <t>Pre-acq profit</t>
  </si>
  <si>
    <t>Profit after taxation</t>
  </si>
  <si>
    <t>EPS (sen) - Basic</t>
  </si>
  <si>
    <t xml:space="preserve">                - Diluted</t>
  </si>
  <si>
    <t>N/A</t>
  </si>
  <si>
    <t>Nil</t>
  </si>
  <si>
    <t>Condensed Consolidated Balance Sheet</t>
  </si>
  <si>
    <t>As at 31 December 2002</t>
  </si>
  <si>
    <t>At</t>
  </si>
  <si>
    <t xml:space="preserve">At </t>
  </si>
  <si>
    <t>Cash and bank balances</t>
  </si>
  <si>
    <t>Trade debtors</t>
  </si>
  <si>
    <t xml:space="preserve">Other debtors </t>
  </si>
  <si>
    <t>CURRENT LIABILITIES</t>
  </si>
  <si>
    <t>Trade creditors</t>
  </si>
  <si>
    <t>Other creditors</t>
  </si>
  <si>
    <t>Hire Purchase - Short Term Liabilites</t>
  </si>
  <si>
    <t>Overdraft Facility</t>
  </si>
  <si>
    <t>NET CURRENT ASSETS</t>
  </si>
  <si>
    <t xml:space="preserve">DEFERRED EXPENDITURE </t>
  </si>
  <si>
    <t>SOFTWARE PURCHASED COSTS</t>
  </si>
  <si>
    <t>SOFTWARE DEVELOPMENT COSTS</t>
  </si>
  <si>
    <t>HIRE PURCHASE PAYABLE</t>
  </si>
  <si>
    <t>INVESTMENT IN ASSOCIATED COMPANY</t>
  </si>
  <si>
    <t>DEFERRED TAXATION</t>
  </si>
  <si>
    <t>GOODWILL ON CONSOLIDATION</t>
  </si>
  <si>
    <t>Share capital</t>
  </si>
  <si>
    <t>Retained profit</t>
  </si>
  <si>
    <t>For the quarter ended 31 Dec 2002</t>
  </si>
  <si>
    <t>6 months ended</t>
  </si>
  <si>
    <t>31.12.02</t>
  </si>
  <si>
    <t>CASH FLOWS FROM OPERATING ACTIVITIES</t>
  </si>
  <si>
    <t>Adjustments for :</t>
  </si>
  <si>
    <t>Loss on disposal of fixed assets</t>
  </si>
  <si>
    <t>Depreciation</t>
  </si>
  <si>
    <t>Share of Profit In associated company</t>
  </si>
  <si>
    <t>Gain on disposals of property, plant and equipment</t>
  </si>
  <si>
    <t>Property, plant and equipment written off</t>
  </si>
  <si>
    <t>Gain on deemed disposals with dulution of interest</t>
  </si>
  <si>
    <t>Amortisation of deferred expenditure</t>
  </si>
  <si>
    <t>Bad debts written off</t>
  </si>
  <si>
    <t>Interest income</t>
  </si>
  <si>
    <t>Interest expenses</t>
  </si>
  <si>
    <t>Operating profit before working capital changes</t>
  </si>
  <si>
    <t>Increase in receivables</t>
  </si>
  <si>
    <t>(Increase)/decrease in inventories</t>
  </si>
  <si>
    <t>Increase in payables</t>
  </si>
  <si>
    <t>Increase/(decrease) in due from a director</t>
  </si>
  <si>
    <t>Cash generated from operations</t>
  </si>
  <si>
    <t>Interest paid</t>
  </si>
  <si>
    <t>Taxes paid</t>
  </si>
  <si>
    <t>Net cash from operating activities</t>
  </si>
  <si>
    <t>CASH FLOWS FROM INVESTING ACTIVITIES</t>
  </si>
  <si>
    <t>Acquisition of Malitnet Consultancy Sdn. Bhd. net of cash</t>
  </si>
  <si>
    <t>acquired</t>
  </si>
  <si>
    <t>Purchase of shares in associated company</t>
  </si>
  <si>
    <t>Proceeds from disposal of property, plant and equipment</t>
  </si>
  <si>
    <t>Deferred expenditure incurred</t>
  </si>
  <si>
    <t>Interest received</t>
  </si>
  <si>
    <t>Increase in intangible assets</t>
  </si>
  <si>
    <t>Purchase of property, plant and equipment</t>
  </si>
  <si>
    <t>Purchase of investment</t>
  </si>
  <si>
    <t>Payment for additional interest in subsidiary companies</t>
  </si>
  <si>
    <t>Proceeds from disposal of fixed assets</t>
  </si>
  <si>
    <t>Formation and pre-operating expenses</t>
  </si>
  <si>
    <t>Net cash used in investing activities</t>
  </si>
  <si>
    <t>CASH FLOWS FROM FINANCING ACTIVITIES</t>
  </si>
  <si>
    <t>Proceeds from issuance of shares</t>
  </si>
  <si>
    <t>Drawdown of hire purchase</t>
  </si>
  <si>
    <t>Hire purchase repayments</t>
  </si>
  <si>
    <t>Drawdown of Bank Overdraft</t>
  </si>
  <si>
    <t>Net cash used in financing activities</t>
  </si>
  <si>
    <t>NET INCREASE IN CASH AND CASH EQUIVALENTS</t>
  </si>
  <si>
    <t>CASH AND CASH EQUIVALENTS AT BEGINNING OF YEAR</t>
  </si>
  <si>
    <t>CASH AND CASH EQUIVALENTS AT END OF YEAR</t>
  </si>
  <si>
    <t>For the Six Months Ended 31 December 2002</t>
  </si>
  <si>
    <t>Share</t>
  </si>
  <si>
    <t>Distributable</t>
  </si>
  <si>
    <t>Capital</t>
  </si>
  <si>
    <t>Non-distributable Reserves</t>
  </si>
  <si>
    <t>Reserve</t>
  </si>
  <si>
    <t>Nominal</t>
  </si>
  <si>
    <t>Reserve on</t>
  </si>
  <si>
    <t>Retained</t>
  </si>
  <si>
    <t>Total</t>
  </si>
  <si>
    <t>Grand</t>
  </si>
  <si>
    <t>value</t>
  </si>
  <si>
    <t>premium</t>
  </si>
  <si>
    <t>consolidation</t>
  </si>
  <si>
    <t>profits</t>
  </si>
  <si>
    <t>reserves</t>
  </si>
  <si>
    <t>total</t>
  </si>
  <si>
    <t>At 1 July 2002</t>
  </si>
  <si>
    <t>Issuance of shares</t>
  </si>
  <si>
    <t>Listing expenses</t>
  </si>
  <si>
    <t>At 31 December 2002</t>
  </si>
  <si>
    <t>(Formerly Known as Portrade Dotcom Sdn. Bhd.)</t>
  </si>
  <si>
    <t>QUARTERLY REPORT ON CONSOLIDATED RESULTS FOR THE PERIOD ENDED</t>
  </si>
  <si>
    <t>Additional Information Required By KLSE Listing Requirements (KLSE)</t>
  </si>
  <si>
    <t>Notes to the Interim Financial Statements</t>
  </si>
  <si>
    <t>Review Of Performance</t>
  </si>
  <si>
    <t>Basic of Preparation</t>
  </si>
  <si>
    <t>The current quarter revenue is higher than the preceding quarter as a result of revenue</t>
  </si>
  <si>
    <t xml:space="preserve">The interim financial statements of the Group have been prepared using the same accounting </t>
  </si>
  <si>
    <t xml:space="preserve">derived from Philippine Ports Project </t>
  </si>
  <si>
    <t xml:space="preserve">policies and methods of computation as those used in the preparation of the most recent </t>
  </si>
  <si>
    <t xml:space="preserve">annual financial statements, and are in accordance with MASB 26 - Interim Financial </t>
  </si>
  <si>
    <t xml:space="preserve">Material changes in profit before taxation for the current quarter as compared with the </t>
  </si>
  <si>
    <t>Reporting and Appendix 7A of the Listing Requirements of KLSE for the Mesdaq Market.</t>
  </si>
  <si>
    <t>immediate preceding quarter</t>
  </si>
  <si>
    <t>For this financial quarter, the Group's profit before tax registered an increase compared with the</t>
  </si>
  <si>
    <t>Audit report of the preceding annual financial statements</t>
  </si>
  <si>
    <t>preceding quarter.  The higher performance is attributable to the revenue from the</t>
  </si>
  <si>
    <t xml:space="preserve">The auditors' report of the preceding annual financial statements was not subject to any </t>
  </si>
  <si>
    <t>Philippine Ports Authority Project. In addition,  the expenditure and cost for the current quarter is lower</t>
  </si>
  <si>
    <t>qualification.</t>
  </si>
  <si>
    <t>that the preceding quarter.</t>
  </si>
  <si>
    <t>Seasonal or cyclical factors of interim operations</t>
  </si>
  <si>
    <t>There were no seasonal or cyclical factors affecting the results of the Group for the current</t>
  </si>
  <si>
    <t>Current quarter</t>
  </si>
  <si>
    <t>Previous quarter</t>
  </si>
  <si>
    <t>interim period.</t>
  </si>
  <si>
    <t>Unusual items affecting assets, liabilities, equity, net income, or cash</t>
  </si>
  <si>
    <t xml:space="preserve">There were no items affecting assets, liabilities, equity, net income, or cash that are unusual </t>
  </si>
  <si>
    <t>Profit Before Tax</t>
  </si>
  <si>
    <t>in nature, size or incidence for the current interim period.</t>
  </si>
  <si>
    <t>Current Year Prospects</t>
  </si>
  <si>
    <t>Material changes in estimates</t>
  </si>
  <si>
    <t>The Group will continues to derive its revenue form the existing projects.</t>
  </si>
  <si>
    <t>There were no changes in estimates of amounts reported in prior interim periods of the current</t>
  </si>
  <si>
    <t>financial year or changes in estimates of amounts reported in prior financial years that</t>
  </si>
  <si>
    <t>Forecasts of profit after tax</t>
  </si>
  <si>
    <t>have a material effect in the current interim period.</t>
  </si>
  <si>
    <t>Not applicable as no forecast was disclosed in any public document.</t>
  </si>
  <si>
    <t>Issuances, cancellations, repurchases, resale and repayment of debt and equity securities</t>
  </si>
  <si>
    <t>Tax expenses</t>
  </si>
  <si>
    <t>There were no other cancellations, repurchases, resale and repayment of debt and equity securities</t>
  </si>
  <si>
    <t>Current Quarter</t>
  </si>
  <si>
    <t>Cumulative Quarter</t>
  </si>
  <si>
    <t xml:space="preserve"> during the second quarter financial period.</t>
  </si>
  <si>
    <t>31.12.2002</t>
  </si>
  <si>
    <t>up to 31.12.2002</t>
  </si>
  <si>
    <t>Current Income Tax</t>
  </si>
  <si>
    <t>Dividends</t>
  </si>
  <si>
    <t>Deferred Taxation</t>
  </si>
  <si>
    <t>No dividend was paid during the financial period under review</t>
  </si>
  <si>
    <t>Foreign Taxation</t>
  </si>
  <si>
    <t>Segmental information</t>
  </si>
  <si>
    <t xml:space="preserve">The Group operates in two (2) principal geographical areas for the License fees, implementation and </t>
  </si>
  <si>
    <t xml:space="preserve">The effective tax rate is lower than the statutory tax rate applicable because Portrade is exempted from </t>
  </si>
  <si>
    <t>maintenance of the Maritime Port and Shipping Industry.</t>
  </si>
  <si>
    <t>tax in respect of its statutory business income as it was granted MSC (Multimedia Super Corridor) status</t>
  </si>
  <si>
    <t>with Pioneer Status Tax Incentive for five (5) years beginning 25 April 2001</t>
  </si>
  <si>
    <t>Current Year To Date</t>
  </si>
  <si>
    <t>Malaysia</t>
  </si>
  <si>
    <t>Philippines</t>
  </si>
  <si>
    <t>Consolidated</t>
  </si>
  <si>
    <t>Unquoted investments and/or properties</t>
  </si>
  <si>
    <t>Revenue from external customers</t>
  </si>
  <si>
    <t>There was no purchases and disposals of quoted securities other than securities in existing</t>
  </si>
  <si>
    <t>subsidiaries and associated companies for the current quarter and financial year-to-date</t>
  </si>
  <si>
    <t>Segment Result</t>
  </si>
  <si>
    <t>Quoted securities other than securities in existing subsidiaries and associated companies</t>
  </si>
  <si>
    <t>Other Income</t>
  </si>
  <si>
    <t>There were no purchases and disposals of quoted securities other than securities in existing subsidiaries</t>
  </si>
  <si>
    <t>Other Expenses</t>
  </si>
  <si>
    <t>and associated companies for the current quarter and financial year-to-date.</t>
  </si>
  <si>
    <t>Status of corporate Proposals</t>
  </si>
  <si>
    <t>Net Profit After Tax</t>
  </si>
  <si>
    <t>The company issued a total number of 13,300,000 new ordinary shares of RM0.10 each at an issue price of</t>
  </si>
  <si>
    <t>RM0.30 per ordinary share (as per the Company's prospectus dated 31 December 2002) on 10 January 2003.</t>
  </si>
  <si>
    <t>Valuations of Property, Plant &amp; Equipment</t>
  </si>
  <si>
    <t xml:space="preserve">The whole of the company's 93,300,000 issued shares were listed on the MESDAQ market of the KLSE on </t>
  </si>
  <si>
    <t>The Property, Plant and Equipment were acquired at cost during the financial year.</t>
  </si>
  <si>
    <t>28 January 2003</t>
  </si>
  <si>
    <t>Material events subsequent to the end of the interim period</t>
  </si>
  <si>
    <t>The proceeds from the Public issue of approximately RM3.99 million will be utilised as follow:-</t>
  </si>
  <si>
    <t>Utilised as at</t>
  </si>
  <si>
    <t>As approved</t>
  </si>
  <si>
    <t>date of report</t>
  </si>
  <si>
    <t>Changes in the composition of the Group</t>
  </si>
  <si>
    <t>Listing expense</t>
  </si>
  <si>
    <t xml:space="preserve">composition of the Group during the interim period including  business combinations, acquisitions or disposal of </t>
  </si>
  <si>
    <t>subsidiaries and long-term investments, restructurings, and discontinuing operations.</t>
  </si>
  <si>
    <t>The Group's total secured borrowings (all short-term) as at 31 December 2002 are as follows:-</t>
  </si>
  <si>
    <t>Changes in contingent liabilities and contingent assets</t>
  </si>
  <si>
    <t xml:space="preserve">The company has received an unsealed summons and statement of claims for RM1,129,950, out of which the </t>
  </si>
  <si>
    <t>Bank Overdraft</t>
  </si>
  <si>
    <t>Hire Purchase Creditors</t>
  </si>
  <si>
    <t>The Company will defend the suit and counter claims against the plaintiff for losses and damages</t>
  </si>
  <si>
    <t>All the abovementioned borrowings were denominated in Ringgit Malaysia</t>
  </si>
  <si>
    <t>Off Balance Sheet financial instruments</t>
  </si>
  <si>
    <t>There Group had not entered into any contracts involving off balance sheet financial instruments with</t>
  </si>
  <si>
    <t xml:space="preserve">off balance sheet risk </t>
  </si>
  <si>
    <t>Changes in material litigation</t>
  </si>
  <si>
    <t>Dividend</t>
  </si>
  <si>
    <t>The Board do not recommend any dividend for the second quarter financial period under review</t>
  </si>
  <si>
    <t>Earnings Per Share</t>
  </si>
  <si>
    <t>Net Profit (after Tax)</t>
  </si>
  <si>
    <t>Number of Ordinary Shares</t>
  </si>
  <si>
    <t>EPS (Sen) - Basic</t>
  </si>
  <si>
    <t xml:space="preserve">Unutilised as at </t>
  </si>
  <si>
    <t>company has provided for RM205,000 in the accounts resulting a net amount of RM924,000 as follows:</t>
  </si>
  <si>
    <t>The comparison between the current quarter and the immediate preceding quarter are as follows:-</t>
  </si>
  <si>
    <t xml:space="preserve">Save for the acquisition of a 39.2% interest in Portrade Philippines, Inc, there were no other changes in the </t>
  </si>
  <si>
    <t>Group borrowings and debt Securities</t>
  </si>
  <si>
    <t>Contingent Liability as disclosed in the Prospectus dated 31 Dec 2002</t>
  </si>
  <si>
    <t>Additional Contingent Liability arised from the above Statement of claims</t>
  </si>
  <si>
    <t xml:space="preserve">Working Capital </t>
  </si>
  <si>
    <t>contingent liabilities as follows:</t>
  </si>
  <si>
    <t xml:space="preserve">company has provided for RM205,000 in the accounts resulting in a net amount of RM924,000 as total </t>
  </si>
  <si>
    <t>Additional Contingent Liability arisen from the above Statement of claims</t>
  </si>
  <si>
    <t>The Company will defend the suit and counter claim against the plaintiff for losses and damages</t>
  </si>
  <si>
    <t>On Behalf of the Board</t>
  </si>
  <si>
    <t>Lau Hong Thiam</t>
  </si>
  <si>
    <t>Director</t>
  </si>
</sst>
</file>

<file path=xl/styles.xml><?xml version="1.0" encoding="utf-8"?>
<styleSheet xmlns="http://schemas.openxmlformats.org/spreadsheetml/2006/main">
  <numFmts count="7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&quot;RM&quot;#,##0;&quot;RM&quot;\-#,##0"/>
    <numFmt numFmtId="180" formatCode="&quot;RM&quot;#,##0;[Red]&quot;RM&quot;\-#,##0"/>
    <numFmt numFmtId="181" formatCode="&quot;RM&quot;#,##0.00;&quot;RM&quot;\-#,##0.00"/>
    <numFmt numFmtId="182" formatCode="&quot;RM&quot;#,##0.00;[Red]&quot;RM&quot;\-#,##0.00"/>
    <numFmt numFmtId="183" formatCode="_ &quot;RM&quot;* #,##0_ ;_ &quot;RM&quot;* \-#,##0_ ;_ &quot;RM&quot;* &quot;-&quot;_ ;_ @_ "/>
    <numFmt numFmtId="184" formatCode="_ * #,##0_ ;_ * \-#,##0_ ;_ * &quot;-&quot;_ ;_ @_ "/>
    <numFmt numFmtId="185" formatCode="_ &quot;RM&quot;* #,##0.00_ ;_ &quot;RM&quot;* \-#,##0.00_ ;_ &quot;RM&quot;* &quot;-&quot;??_ ;_ @_ "/>
    <numFmt numFmtId="186" formatCode="_ * #,##0.00_ ;_ * \-#,##0.00_ ;_ * &quot;-&quot;??_ ;_ @_ "/>
    <numFmt numFmtId="187" formatCode="&quot;RM&quot;#,##0;\-&quot;RM&quot;#,##0"/>
    <numFmt numFmtId="188" formatCode="&quot;RM&quot;#,##0;[Red]\-&quot;RM&quot;#,##0"/>
    <numFmt numFmtId="189" formatCode="&quot;RM&quot;#,##0.00;\-&quot;RM&quot;#,##0.00"/>
    <numFmt numFmtId="190" formatCode="&quot;RM&quot;#,##0.00;[Red]\-&quot;RM&quot;#,##0.00"/>
    <numFmt numFmtId="191" formatCode="_-&quot;RM&quot;* #,##0_-;\-&quot;RM&quot;* #,##0_-;_-&quot;RM&quot;* &quot;-&quot;_-;_-@_-"/>
    <numFmt numFmtId="192" formatCode="_-&quot;RM&quot;* #,##0.00_-;\-&quot;RM&quot;* #,##0.00_-;_-&quot;RM&quot;* &quot;-&quot;??_-;_-@_-"/>
    <numFmt numFmtId="193" formatCode="#,##0;\(#,##0\)"/>
    <numFmt numFmtId="194" formatCode="_-* #,##0.0_-;\-* #,##0.0_-;_-* &quot;-&quot;??_-;_-@_-"/>
    <numFmt numFmtId="195" formatCode="_-* #,##0_-;\-* #,##0_-;_-* &quot;-&quot;??_-;_-@_-"/>
    <numFmt numFmtId="196" formatCode="_-* #,##0.000_-;\-* #,##0.000_-;_-* &quot;-&quot;??_-;_-@_-"/>
    <numFmt numFmtId="197" formatCode="0.00_);\(0.00\)"/>
    <numFmt numFmtId="198" formatCode="0.0_);\(0.0\)"/>
    <numFmt numFmtId="199" formatCode="0_);\(0\)"/>
    <numFmt numFmtId="200" formatCode="#,##0.00;\(#,##0.00\)"/>
    <numFmt numFmtId="201" formatCode="#,##0.0;\(#,##0.0\)"/>
    <numFmt numFmtId="202" formatCode="_(* #,##0.0_);_(* \(#,##0.0\);_(* &quot;-&quot;??_);_(@_)"/>
    <numFmt numFmtId="203" formatCode="0.0%"/>
    <numFmt numFmtId="204" formatCode="0.000000000"/>
    <numFmt numFmtId="205" formatCode="0.00000000"/>
    <numFmt numFmtId="206" formatCode="0.0000000"/>
    <numFmt numFmtId="207" formatCode="#,##0;[Red]\(#,##0\)"/>
    <numFmt numFmtId="208" formatCode="#,##0.00;[Red]\(#,##0.00\)"/>
    <numFmt numFmtId="209" formatCode="_(* #,##0.00_);_(* \(#,##0.00\);_(* &quot;-&quot;_);_(@_)"/>
    <numFmt numFmtId="210" formatCode="#,##0.0;[Red]\(#,##0.0\)"/>
    <numFmt numFmtId="211" formatCode="#,##0.000;[Red]\(#,##0.000\)"/>
    <numFmt numFmtId="212" formatCode="#,##0.0000;[Red]\(#,##0.0000\)"/>
    <numFmt numFmtId="213" formatCode="_(* #,##0.000_);_(* \(#,##0.000\);_(* &quot;-&quot;??_);_(@_)"/>
    <numFmt numFmtId="214" formatCode="_(* #,##0.0_);_(* \(#,##0.0\);_(* &quot;-&quot;_);_(@_)"/>
    <numFmt numFmtId="215" formatCode="0.0"/>
    <numFmt numFmtId="216" formatCode="0.000%"/>
    <numFmt numFmtId="217" formatCode="_ * #,##0.0_ ;_ * \-#,##0.0_ ;_ * &quot;-&quot;??_ ;_ @_ "/>
    <numFmt numFmtId="218" formatCode="_ * #,##0_ ;_ * \-#,##0_ ;_ * &quot;-&quot;??_ ;_ @_ "/>
    <numFmt numFmtId="219" formatCode="_-* #,##0.00_-;* \(#,##0.00\)_-;_-* &quot;-&quot;??_-;_-@_-"/>
    <numFmt numFmtId="220" formatCode="_-* #,##0.0_-;* \(#,##0.0\)_-;_-* &quot;-&quot;??_-;_-@_-"/>
    <numFmt numFmtId="221" formatCode="_-* #,##0_-;* \(#,##0\)_-;_-* &quot;-&quot;??_-;_-@_-"/>
    <numFmt numFmtId="222" formatCode="#,##0.0_);\(#,##0.0\)"/>
    <numFmt numFmtId="223" formatCode="_-&quot;$&quot;* #,##0.00_-;\-&quot;$&quot;* #,##0.00_-;_-&quot;$&quot;* &quot;-&quot;??_-;_-@_-"/>
    <numFmt numFmtId="224" formatCode="_-&quot;$&quot;* #,##0_-;\-&quot;$&quot;* #,##0_-;_-&quot;$&quot;* &quot;-&quot;_-;_-@_-"/>
    <numFmt numFmtId="225" formatCode="0.000000"/>
    <numFmt numFmtId="226" formatCode="0.00000"/>
    <numFmt numFmtId="227" formatCode="0.0000"/>
    <numFmt numFmtId="228" formatCode="0.000"/>
    <numFmt numFmtId="229" formatCode="#,##0.000_);\(#,##0.000\)"/>
    <numFmt numFmtId="230" formatCode="#,##0.00;[Red]#,##0.00"/>
    <numFmt numFmtId="231" formatCode="#,##0.0;[Red]#,##0.0"/>
    <numFmt numFmtId="232" formatCode="#,##0;[Red]#,##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Book Antiqua"/>
      <family val="0"/>
    </font>
    <font>
      <sz val="11"/>
      <name val="Book Antiqua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MS Sans Serif"/>
      <family val="0"/>
    </font>
    <font>
      <sz val="10.1"/>
      <color indexed="8"/>
      <name val="Times New Roman"/>
      <family val="0"/>
    </font>
    <font>
      <u val="single"/>
      <sz val="8"/>
      <color indexed="36"/>
      <name val="MS Sans Serif"/>
      <family val="0"/>
    </font>
    <font>
      <u val="single"/>
      <sz val="8"/>
      <color indexed="12"/>
      <name val="MS Sans Serif"/>
      <family val="0"/>
    </font>
    <font>
      <sz val="10"/>
      <name val="Courier"/>
      <family val="0"/>
    </font>
    <font>
      <b/>
      <u val="single"/>
      <sz val="10.1"/>
      <color indexed="8"/>
      <name val="Times New Roman"/>
      <family val="0"/>
    </font>
    <font>
      <b/>
      <sz val="10.5"/>
      <color indexed="8"/>
      <name val="MS Sans Serif"/>
      <family val="2"/>
    </font>
    <font>
      <sz val="9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sz val="11"/>
      <name val="Book Antiqua"/>
      <family val="1"/>
    </font>
    <font>
      <b/>
      <u val="single"/>
      <sz val="11"/>
      <name val="Book Antiqua"/>
      <family val="1"/>
    </font>
    <font>
      <sz val="11"/>
      <color indexed="8"/>
      <name val="Book Antiqua"/>
      <family val="1"/>
    </font>
    <font>
      <sz val="11"/>
      <color indexed="10"/>
      <name val="Book Antiqua"/>
      <family val="1"/>
    </font>
    <font>
      <sz val="11"/>
      <color indexed="12"/>
      <name val="Book Antiqua"/>
      <family val="1"/>
    </font>
    <font>
      <sz val="11"/>
      <color indexed="14"/>
      <name val="Book Antiqua"/>
      <family val="1"/>
    </font>
    <font>
      <b/>
      <sz val="11"/>
      <color indexed="10"/>
      <name val="Book Antiqua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Century Gothic"/>
      <family val="2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9" fontId="1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7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9" fillId="0" borderId="0" xfId="0" applyAlignment="1">
      <alignment vertical="center"/>
    </xf>
    <xf numFmtId="0" fontId="8" fillId="0" borderId="0" xfId="0" applyAlignment="1">
      <alignment vertical="center"/>
    </xf>
    <xf numFmtId="0" fontId="9" fillId="0" borderId="0" xfId="0" applyAlignment="1">
      <alignment horizontal="right" vertical="center"/>
    </xf>
    <xf numFmtId="0" fontId="7" fillId="0" borderId="0" xfId="0" applyAlignment="1">
      <alignment horizontal="center" vertical="center"/>
    </xf>
    <xf numFmtId="0" fontId="13" fillId="0" borderId="0" xfId="0" applyAlignment="1">
      <alignment horizontal="right" vertical="center"/>
    </xf>
    <xf numFmtId="0" fontId="14" fillId="0" borderId="0" xfId="36" applyFont="1" applyAlignment="1">
      <alignment horizontal="left"/>
      <protection/>
    </xf>
    <xf numFmtId="0" fontId="8" fillId="0" borderId="0" xfId="36" applyFont="1">
      <alignment/>
      <protection/>
    </xf>
    <xf numFmtId="0" fontId="8" fillId="0" borderId="0" xfId="36" applyFont="1" applyAlignment="1">
      <alignment horizontal="left"/>
      <protection/>
    </xf>
    <xf numFmtId="0" fontId="15" fillId="0" borderId="0" xfId="36" applyFont="1">
      <alignment/>
      <protection/>
    </xf>
    <xf numFmtId="0" fontId="16" fillId="0" borderId="0" xfId="36" applyFont="1">
      <alignment/>
      <protection/>
    </xf>
    <xf numFmtId="0" fontId="16" fillId="2" borderId="0" xfId="36" applyFont="1" applyFill="1" applyAlignment="1">
      <alignment horizontal="left"/>
      <protection/>
    </xf>
    <xf numFmtId="0" fontId="8" fillId="2" borderId="0" xfId="36" applyFont="1" applyFill="1">
      <alignment/>
      <protection/>
    </xf>
    <xf numFmtId="0" fontId="16" fillId="0" borderId="0" xfId="36" applyFont="1" quotePrefix="1">
      <alignment/>
      <protection/>
    </xf>
    <xf numFmtId="0" fontId="16" fillId="0" borderId="0" xfId="36" applyFont="1" applyAlignment="1">
      <alignment horizontal="left"/>
      <protection/>
    </xf>
    <xf numFmtId="0" fontId="8" fillId="0" borderId="0" xfId="36" applyFont="1" quotePrefix="1">
      <alignment/>
      <protection/>
    </xf>
    <xf numFmtId="0" fontId="16" fillId="0" borderId="0" xfId="36" applyFont="1" applyAlignment="1" quotePrefix="1">
      <alignment horizontal="left"/>
      <protection/>
    </xf>
    <xf numFmtId="0" fontId="8" fillId="0" borderId="1" xfId="36" applyFont="1" applyBorder="1" applyAlignment="1">
      <alignment horizontal="left"/>
      <protection/>
    </xf>
    <xf numFmtId="0" fontId="8" fillId="0" borderId="2" xfId="36" applyFont="1" applyBorder="1">
      <alignment/>
      <protection/>
    </xf>
    <xf numFmtId="0" fontId="8" fillId="0" borderId="3" xfId="36" applyFont="1" applyBorder="1" applyAlignment="1">
      <alignment horizontal="left"/>
      <protection/>
    </xf>
    <xf numFmtId="0" fontId="8" fillId="0" borderId="0" xfId="36" applyFont="1" applyBorder="1">
      <alignment/>
      <protection/>
    </xf>
    <xf numFmtId="0" fontId="16" fillId="2" borderId="4" xfId="36" applyFont="1" applyFill="1" applyBorder="1" applyAlignment="1">
      <alignment horizontal="center"/>
      <protection/>
    </xf>
    <xf numFmtId="0" fontId="16" fillId="3" borderId="5" xfId="36" applyFont="1" applyFill="1" applyBorder="1" applyAlignment="1">
      <alignment horizontal="center"/>
      <protection/>
    </xf>
    <xf numFmtId="0" fontId="16" fillId="3" borderId="4" xfId="36" applyFont="1" applyFill="1" applyBorder="1" applyAlignment="1">
      <alignment horizontal="center"/>
      <protection/>
    </xf>
    <xf numFmtId="0" fontId="16" fillId="2" borderId="6" xfId="36" applyFont="1" applyFill="1" applyBorder="1" applyAlignment="1">
      <alignment horizontal="center"/>
      <protection/>
    </xf>
    <xf numFmtId="0" fontId="16" fillId="3" borderId="0" xfId="36" applyFont="1" applyFill="1" applyBorder="1" applyAlignment="1">
      <alignment horizontal="center"/>
      <protection/>
    </xf>
    <xf numFmtId="0" fontId="16" fillId="3" borderId="6" xfId="36" applyFont="1" applyFill="1" applyBorder="1" applyAlignment="1">
      <alignment horizontal="center"/>
      <protection/>
    </xf>
    <xf numFmtId="0" fontId="8" fillId="2" borderId="6" xfId="36" applyFont="1" applyFill="1" applyBorder="1">
      <alignment/>
      <protection/>
    </xf>
    <xf numFmtId="0" fontId="8" fillId="3" borderId="0" xfId="36" applyFont="1" applyFill="1" applyBorder="1">
      <alignment/>
      <protection/>
    </xf>
    <xf numFmtId="0" fontId="8" fillId="3" borderId="6" xfId="36" applyFont="1" applyFill="1" applyBorder="1">
      <alignment/>
      <protection/>
    </xf>
    <xf numFmtId="0" fontId="8" fillId="2" borderId="6" xfId="36" applyFont="1" applyFill="1" applyBorder="1" applyAlignment="1">
      <alignment horizontal="center"/>
      <protection/>
    </xf>
    <xf numFmtId="0" fontId="8" fillId="3" borderId="0" xfId="36" applyFont="1" applyFill="1" applyBorder="1" applyAlignment="1">
      <alignment horizontal="center"/>
      <protection/>
    </xf>
    <xf numFmtId="0" fontId="8" fillId="3" borderId="6" xfId="36" applyFont="1" applyFill="1" applyBorder="1" applyAlignment="1">
      <alignment horizontal="center"/>
      <protection/>
    </xf>
    <xf numFmtId="0" fontId="16" fillId="2" borderId="6" xfId="36" applyFont="1" applyFill="1" applyBorder="1" applyAlignment="1" quotePrefix="1">
      <alignment horizontal="center"/>
      <protection/>
    </xf>
    <xf numFmtId="14" fontId="16" fillId="2" borderId="6" xfId="36" applyNumberFormat="1" applyFont="1" applyFill="1" applyBorder="1" applyAlignment="1">
      <alignment horizontal="center"/>
      <protection/>
    </xf>
    <xf numFmtId="14" fontId="16" fillId="3" borderId="0" xfId="36" applyNumberFormat="1" applyFont="1" applyFill="1" applyBorder="1" applyAlignment="1">
      <alignment horizontal="center"/>
      <protection/>
    </xf>
    <xf numFmtId="14" fontId="16" fillId="3" borderId="6" xfId="36" applyNumberFormat="1" applyFont="1" applyFill="1" applyBorder="1" applyAlignment="1">
      <alignment horizontal="center"/>
      <protection/>
    </xf>
    <xf numFmtId="0" fontId="8" fillId="0" borderId="7" xfId="36" applyFont="1" applyBorder="1" applyAlignment="1">
      <alignment horizontal="left"/>
      <protection/>
    </xf>
    <xf numFmtId="0" fontId="8" fillId="0" borderId="8" xfId="36" applyFont="1" applyBorder="1">
      <alignment/>
      <protection/>
    </xf>
    <xf numFmtId="0" fontId="16" fillId="2" borderId="9" xfId="36" applyFont="1" applyFill="1" applyBorder="1" applyAlignment="1">
      <alignment horizontal="center"/>
      <protection/>
    </xf>
    <xf numFmtId="0" fontId="16" fillId="3" borderId="8" xfId="36" applyFont="1" applyFill="1" applyBorder="1" applyAlignment="1">
      <alignment horizontal="center"/>
      <protection/>
    </xf>
    <xf numFmtId="0" fontId="16" fillId="3" borderId="9" xfId="36" applyFont="1" applyFill="1" applyBorder="1" applyAlignment="1">
      <alignment horizontal="center"/>
      <protection/>
    </xf>
    <xf numFmtId="0" fontId="8" fillId="0" borderId="4" xfId="36" applyFont="1" applyBorder="1">
      <alignment/>
      <protection/>
    </xf>
    <xf numFmtId="37" fontId="8" fillId="0" borderId="1" xfId="36" applyNumberFormat="1" applyFont="1" applyFill="1" applyBorder="1">
      <alignment/>
      <protection/>
    </xf>
    <xf numFmtId="37" fontId="8" fillId="0" borderId="4" xfId="36" applyNumberFormat="1" applyFont="1" applyFill="1" applyBorder="1">
      <alignment/>
      <protection/>
    </xf>
    <xf numFmtId="37" fontId="8" fillId="0" borderId="5" xfId="36" applyNumberFormat="1" applyFont="1" applyFill="1" applyBorder="1">
      <alignment/>
      <protection/>
    </xf>
    <xf numFmtId="0" fontId="8" fillId="0" borderId="6" xfId="36" applyFont="1" applyBorder="1">
      <alignment/>
      <protection/>
    </xf>
    <xf numFmtId="37" fontId="8" fillId="0" borderId="3" xfId="36" applyNumberFormat="1" applyFont="1" applyFill="1" applyBorder="1">
      <alignment/>
      <protection/>
    </xf>
    <xf numFmtId="37" fontId="8" fillId="0" borderId="6" xfId="36" applyNumberFormat="1" applyFont="1" applyFill="1" applyBorder="1">
      <alignment/>
      <protection/>
    </xf>
    <xf numFmtId="37" fontId="8" fillId="0" borderId="0" xfId="36" applyNumberFormat="1" applyFont="1" applyFill="1" applyBorder="1">
      <alignment/>
      <protection/>
    </xf>
    <xf numFmtId="0" fontId="8" fillId="0" borderId="3" xfId="36" applyFont="1" applyFill="1" applyBorder="1">
      <alignment/>
      <protection/>
    </xf>
    <xf numFmtId="0" fontId="8" fillId="0" borderId="6" xfId="36" applyFont="1" applyFill="1" applyBorder="1">
      <alignment/>
      <protection/>
    </xf>
    <xf numFmtId="0" fontId="8" fillId="0" borderId="0" xfId="36" applyFont="1" applyFill="1" applyBorder="1">
      <alignment/>
      <protection/>
    </xf>
    <xf numFmtId="2" fontId="8" fillId="0" borderId="3" xfId="36" applyNumberFormat="1" applyFont="1" applyFill="1" applyBorder="1">
      <alignment/>
      <protection/>
    </xf>
    <xf numFmtId="39" fontId="8" fillId="0" borderId="6" xfId="36" applyNumberFormat="1" applyFont="1" applyFill="1" applyBorder="1">
      <alignment/>
      <protection/>
    </xf>
    <xf numFmtId="39" fontId="8" fillId="0" borderId="0" xfId="36" applyNumberFormat="1" applyFont="1" applyFill="1" applyBorder="1">
      <alignment/>
      <protection/>
    </xf>
    <xf numFmtId="0" fontId="8" fillId="0" borderId="9" xfId="36" applyFont="1" applyBorder="1">
      <alignment/>
      <protection/>
    </xf>
    <xf numFmtId="0" fontId="8" fillId="0" borderId="10" xfId="36" applyFont="1" applyBorder="1">
      <alignment/>
      <protection/>
    </xf>
    <xf numFmtId="0" fontId="8" fillId="0" borderId="4" xfId="36" applyFont="1" applyBorder="1" applyAlignment="1">
      <alignment horizontal="left"/>
      <protection/>
    </xf>
    <xf numFmtId="0" fontId="8" fillId="0" borderId="5" xfId="36" applyFont="1" applyBorder="1">
      <alignment/>
      <protection/>
    </xf>
    <xf numFmtId="0" fontId="8" fillId="0" borderId="1" xfId="36" applyFont="1" applyBorder="1">
      <alignment/>
      <protection/>
    </xf>
    <xf numFmtId="0" fontId="8" fillId="0" borderId="9" xfId="36" applyFont="1" applyBorder="1" applyAlignment="1">
      <alignment horizontal="left"/>
      <protection/>
    </xf>
    <xf numFmtId="0" fontId="8" fillId="0" borderId="7" xfId="36" applyFont="1" applyBorder="1">
      <alignment/>
      <protection/>
    </xf>
    <xf numFmtId="0" fontId="16" fillId="2" borderId="6" xfId="36" applyFont="1" applyFill="1" applyBorder="1">
      <alignment/>
      <protection/>
    </xf>
    <xf numFmtId="0" fontId="16" fillId="3" borderId="0" xfId="36" applyFont="1" applyFill="1" applyBorder="1">
      <alignment/>
      <protection/>
    </xf>
    <xf numFmtId="0" fontId="16" fillId="3" borderId="6" xfId="36" applyFont="1" applyFill="1" applyBorder="1">
      <alignment/>
      <protection/>
    </xf>
    <xf numFmtId="0" fontId="8" fillId="0" borderId="11" xfId="36" applyFont="1" applyBorder="1" applyAlignment="1">
      <alignment horizontal="left"/>
      <protection/>
    </xf>
    <xf numFmtId="0" fontId="8" fillId="0" borderId="12" xfId="36" applyFont="1" applyBorder="1">
      <alignment/>
      <protection/>
    </xf>
    <xf numFmtId="0" fontId="16" fillId="0" borderId="0" xfId="36" applyFont="1" applyBorder="1" applyAlignment="1">
      <alignment horizontal="center"/>
      <protection/>
    </xf>
    <xf numFmtId="0" fontId="16" fillId="0" borderId="0" xfId="36" applyFont="1" applyAlignment="1" quotePrefix="1">
      <alignment horizontal="center"/>
      <protection/>
    </xf>
    <xf numFmtId="0" fontId="16" fillId="0" borderId="0" xfId="36" applyFont="1" applyAlignment="1">
      <alignment horizontal="center"/>
      <protection/>
    </xf>
    <xf numFmtId="39" fontId="8" fillId="0" borderId="0" xfId="36" applyNumberFormat="1" applyFont="1">
      <alignment/>
      <protection/>
    </xf>
    <xf numFmtId="4" fontId="8" fillId="0" borderId="0" xfId="36" applyNumberFormat="1" applyFont="1">
      <alignment/>
      <protection/>
    </xf>
    <xf numFmtId="2" fontId="8" fillId="0" borderId="0" xfId="36" applyNumberFormat="1" applyFont="1" applyFill="1" applyBorder="1" applyAlignment="1" applyProtection="1">
      <alignment vertical="center"/>
      <protection/>
    </xf>
    <xf numFmtId="0" fontId="8" fillId="0" borderId="0" xfId="36" applyFont="1" applyAlignment="1">
      <alignment horizontal="center"/>
      <protection/>
    </xf>
    <xf numFmtId="0" fontId="16" fillId="0" borderId="0" xfId="36" applyFont="1" applyBorder="1">
      <alignment/>
      <protection/>
    </xf>
    <xf numFmtId="0" fontId="8" fillId="0" borderId="0" xfId="36" applyFont="1" applyBorder="1" applyAlignment="1">
      <alignment horizontal="center"/>
      <protection/>
    </xf>
    <xf numFmtId="0" fontId="8" fillId="0" borderId="0" xfId="36" applyFont="1" applyAlignment="1" quotePrefix="1">
      <alignment horizontal="center"/>
      <protection/>
    </xf>
    <xf numFmtId="14" fontId="8" fillId="0" borderId="0" xfId="36" applyNumberFormat="1" applyFont="1" applyAlignment="1">
      <alignment horizontal="center"/>
      <protection/>
    </xf>
    <xf numFmtId="0" fontId="17" fillId="0" borderId="0" xfId="36" applyFont="1">
      <alignment/>
      <protection/>
    </xf>
    <xf numFmtId="0" fontId="18" fillId="0" borderId="0" xfId="38" applyFont="1">
      <alignment/>
      <protection/>
    </xf>
    <xf numFmtId="0" fontId="19" fillId="0" borderId="0" xfId="36" applyFont="1">
      <alignment/>
      <protection/>
    </xf>
    <xf numFmtId="0" fontId="19" fillId="0" borderId="13" xfId="36" applyFont="1" applyBorder="1">
      <alignment/>
      <protection/>
    </xf>
    <xf numFmtId="0" fontId="18" fillId="0" borderId="13" xfId="38" applyFont="1" applyBorder="1">
      <alignment/>
      <protection/>
    </xf>
    <xf numFmtId="0" fontId="20" fillId="0" borderId="0" xfId="38" applyFont="1">
      <alignment/>
      <protection/>
    </xf>
    <xf numFmtId="0" fontId="20" fillId="0" borderId="0" xfId="38" applyFont="1" applyBorder="1">
      <alignment/>
      <protection/>
    </xf>
    <xf numFmtId="0" fontId="21" fillId="0" borderId="0" xfId="38" applyFont="1">
      <alignment/>
      <protection/>
    </xf>
    <xf numFmtId="0" fontId="21" fillId="0" borderId="0" xfId="38" applyFont="1" applyAlignment="1">
      <alignment horizontal="center"/>
      <protection/>
    </xf>
    <xf numFmtId="0" fontId="20" fillId="0" borderId="0" xfId="38" applyFont="1" applyAlignment="1">
      <alignment horizontal="center"/>
      <protection/>
    </xf>
    <xf numFmtId="0" fontId="20" fillId="0" borderId="8" xfId="38" applyFont="1" applyBorder="1" applyAlignment="1">
      <alignment horizontal="center"/>
      <protection/>
    </xf>
    <xf numFmtId="49" fontId="20" fillId="0" borderId="8" xfId="38" applyNumberFormat="1" applyFont="1" applyBorder="1" applyAlignment="1">
      <alignment horizontal="center"/>
      <protection/>
    </xf>
    <xf numFmtId="49" fontId="20" fillId="0" borderId="0" xfId="38" applyNumberFormat="1" applyFont="1" applyAlignment="1">
      <alignment horizontal="center"/>
      <protection/>
    </xf>
    <xf numFmtId="0" fontId="18" fillId="0" borderId="0" xfId="38" applyFont="1" applyAlignment="1">
      <alignment horizontal="center"/>
      <protection/>
    </xf>
    <xf numFmtId="37" fontId="18" fillId="0" borderId="0" xfId="0" applyNumberFormat="1" applyFont="1" applyBorder="1">
      <alignment vertical="center"/>
    </xf>
    <xf numFmtId="37" fontId="18" fillId="0" borderId="0" xfId="38" applyNumberFormat="1" applyFont="1" applyAlignment="1">
      <alignment horizontal="right"/>
      <protection/>
    </xf>
    <xf numFmtId="39" fontId="18" fillId="0" borderId="0" xfId="38" applyNumberFormat="1" applyFont="1">
      <alignment/>
      <protection/>
    </xf>
    <xf numFmtId="37" fontId="18" fillId="0" borderId="8" xfId="38" applyNumberFormat="1" applyFont="1" applyBorder="1" applyAlignment="1">
      <alignment horizontal="right"/>
      <protection/>
    </xf>
    <xf numFmtId="0" fontId="19" fillId="0" borderId="8" xfId="38" applyNumberFormat="1" applyFont="1" applyFill="1" applyBorder="1" applyAlignment="1" applyProtection="1">
      <alignment horizontal="center" vertical="center"/>
      <protection/>
    </xf>
    <xf numFmtId="37" fontId="18" fillId="0" borderId="8" xfId="38" applyNumberFormat="1" applyFont="1" applyBorder="1" applyAlignment="1">
      <alignment horizontal="center"/>
      <protection/>
    </xf>
    <xf numFmtId="37" fontId="18" fillId="0" borderId="0" xfId="0" applyNumberFormat="1" applyFont="1">
      <alignment vertical="center"/>
    </xf>
    <xf numFmtId="37" fontId="19" fillId="0" borderId="0" xfId="38" applyNumberFormat="1" applyFont="1" applyFill="1" applyBorder="1" applyAlignment="1" applyProtection="1">
      <alignment vertical="center"/>
      <protection/>
    </xf>
    <xf numFmtId="37" fontId="18" fillId="0" borderId="0" xfId="38" applyNumberFormat="1" applyFont="1" applyBorder="1" applyAlignment="1">
      <alignment horizontal="right"/>
      <protection/>
    </xf>
    <xf numFmtId="37" fontId="19" fillId="0" borderId="8" xfId="38" applyNumberFormat="1" applyFont="1" applyFill="1" applyBorder="1" applyAlignment="1" applyProtection="1">
      <alignment horizontal="right" vertical="center"/>
      <protection/>
    </xf>
    <xf numFmtId="37" fontId="18" fillId="0" borderId="14" xfId="38" applyNumberFormat="1" applyFont="1" applyBorder="1" applyAlignment="1">
      <alignment horizontal="right"/>
      <protection/>
    </xf>
    <xf numFmtId="0" fontId="18" fillId="0" borderId="0" xfId="31" applyFont="1">
      <alignment/>
      <protection/>
    </xf>
    <xf numFmtId="39" fontId="18" fillId="0" borderId="0" xfId="38" applyNumberFormat="1" applyFont="1" applyBorder="1" applyAlignment="1">
      <alignment horizontal="right"/>
      <protection/>
    </xf>
    <xf numFmtId="0" fontId="18" fillId="0" borderId="0" xfId="36" applyFont="1">
      <alignment/>
      <protection/>
    </xf>
    <xf numFmtId="2" fontId="18" fillId="0" borderId="0" xfId="36" applyNumberFormat="1" applyFont="1" applyAlignment="1" quotePrefix="1">
      <alignment horizontal="center"/>
      <protection/>
    </xf>
    <xf numFmtId="37" fontId="18" fillId="0" borderId="0" xfId="38" applyNumberFormat="1" applyFont="1" applyAlignment="1">
      <alignment horizontal="center"/>
      <protection/>
    </xf>
    <xf numFmtId="39" fontId="18" fillId="0" borderId="0" xfId="38" applyNumberFormat="1" applyFont="1" applyAlignment="1">
      <alignment horizontal="center"/>
      <protection/>
    </xf>
    <xf numFmtId="0" fontId="18" fillId="0" borderId="0" xfId="0" applyFont="1" applyAlignment="1">
      <alignment horizontal="center"/>
    </xf>
    <xf numFmtId="37" fontId="18" fillId="0" borderId="0" xfId="0" applyNumberFormat="1" applyFont="1">
      <alignment horizontal="right" vertical="center"/>
    </xf>
    <xf numFmtId="0" fontId="18" fillId="0" borderId="0" xfId="0" applyFont="1">
      <alignment horizontal="right" vertical="center"/>
    </xf>
    <xf numFmtId="2" fontId="18" fillId="0" borderId="0" xfId="36" applyNumberFormat="1" applyFont="1" applyAlignment="1">
      <alignment horizontal="center"/>
      <protection/>
    </xf>
    <xf numFmtId="37" fontId="18" fillId="0" borderId="0" xfId="0" applyNumberFormat="1" applyFont="1" applyAlignment="1">
      <alignment horizontal="center"/>
    </xf>
    <xf numFmtId="37" fontId="18" fillId="0" borderId="0" xfId="38" applyNumberFormat="1" applyFont="1">
      <alignment/>
      <protection/>
    </xf>
    <xf numFmtId="0" fontId="22" fillId="0" borderId="0" xfId="36" applyFont="1">
      <alignment/>
      <protection/>
    </xf>
    <xf numFmtId="0" fontId="0" fillId="0" borderId="0" xfId="38" applyFont="1">
      <alignment/>
      <protection/>
    </xf>
    <xf numFmtId="0" fontId="0" fillId="0" borderId="0" xfId="38" applyFont="1" applyBorder="1">
      <alignment/>
      <protection/>
    </xf>
    <xf numFmtId="0" fontId="23" fillId="0" borderId="0" xfId="36" applyFont="1">
      <alignment/>
      <protection/>
    </xf>
    <xf numFmtId="0" fontId="23" fillId="0" borderId="13" xfId="36" applyFont="1" applyBorder="1">
      <alignment/>
      <protection/>
    </xf>
    <xf numFmtId="0" fontId="0" fillId="0" borderId="13" xfId="38" applyFont="1" applyBorder="1">
      <alignment/>
      <protection/>
    </xf>
    <xf numFmtId="0" fontId="24" fillId="0" borderId="0" xfId="38" applyFont="1">
      <alignment/>
      <protection/>
    </xf>
    <xf numFmtId="0" fontId="24" fillId="0" borderId="0" xfId="38" applyFont="1" applyAlignment="1">
      <alignment horizontal="center"/>
      <protection/>
    </xf>
    <xf numFmtId="0" fontId="24" fillId="0" borderId="0" xfId="38" applyFont="1" applyBorder="1">
      <alignment/>
      <protection/>
    </xf>
    <xf numFmtId="0" fontId="0" fillId="0" borderId="0" xfId="38" applyFont="1" applyAlignment="1">
      <alignment horizontal="center"/>
      <protection/>
    </xf>
    <xf numFmtId="15" fontId="24" fillId="0" borderId="0" xfId="38" applyNumberFormat="1" applyFont="1" applyBorder="1" applyAlignment="1">
      <alignment horizontal="center"/>
      <protection/>
    </xf>
    <xf numFmtId="0" fontId="24" fillId="0" borderId="8" xfId="38" applyFont="1" applyBorder="1" applyAlignment="1">
      <alignment horizontal="center"/>
      <protection/>
    </xf>
    <xf numFmtId="0" fontId="24" fillId="0" borderId="0" xfId="38" applyFont="1" applyBorder="1" applyAlignment="1">
      <alignment horizontal="center"/>
      <protection/>
    </xf>
    <xf numFmtId="37" fontId="1" fillId="0" borderId="0" xfId="0" applyNumberFormat="1" applyFont="1">
      <alignment vertical="center"/>
    </xf>
    <xf numFmtId="37" fontId="4" fillId="0" borderId="0" xfId="0" applyNumberFormat="1" applyFont="1">
      <alignment vertical="center"/>
    </xf>
    <xf numFmtId="218" fontId="4" fillId="0" borderId="0" xfId="0" applyNumberFormat="1" applyFont="1">
      <alignment vertical="center"/>
    </xf>
    <xf numFmtId="37" fontId="4" fillId="0" borderId="0" xfId="0" applyNumberFormat="1" applyFont="1" applyAlignment="1">
      <alignment horizontal="right"/>
    </xf>
    <xf numFmtId="37" fontId="4" fillId="0" borderId="15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left"/>
    </xf>
    <xf numFmtId="37" fontId="25" fillId="0" borderId="0" xfId="0" applyNumberFormat="1" applyFont="1" applyAlignment="1">
      <alignment horizontal="left"/>
    </xf>
    <xf numFmtId="37" fontId="1" fillId="0" borderId="16" xfId="0" applyNumberFormat="1" applyFont="1" applyBorder="1" applyAlignment="1">
      <alignment horizontal="right"/>
    </xf>
    <xf numFmtId="37" fontId="0" fillId="0" borderId="0" xfId="38" applyNumberFormat="1" applyFont="1" applyBorder="1">
      <alignment/>
      <protection/>
    </xf>
    <xf numFmtId="37" fontId="0" fillId="0" borderId="0" xfId="38" applyNumberFormat="1" applyFont="1">
      <alignment/>
      <protection/>
    </xf>
    <xf numFmtId="0" fontId="26" fillId="0" borderId="0" xfId="36" applyFont="1">
      <alignment/>
      <protection/>
    </xf>
    <xf numFmtId="0" fontId="3" fillId="0" borderId="0" xfId="38" applyFont="1">
      <alignment/>
      <protection/>
    </xf>
    <xf numFmtId="0" fontId="3" fillId="0" borderId="0" xfId="38" applyFont="1" applyBorder="1">
      <alignment/>
      <protection/>
    </xf>
    <xf numFmtId="0" fontId="27" fillId="0" borderId="0" xfId="36" applyFont="1">
      <alignment/>
      <protection/>
    </xf>
    <xf numFmtId="0" fontId="28" fillId="0" borderId="0" xfId="38" applyFont="1" applyBorder="1" applyAlignment="1">
      <alignment horizontal="right"/>
      <protection/>
    </xf>
    <xf numFmtId="0" fontId="28" fillId="0" borderId="0" xfId="38" applyFont="1">
      <alignment/>
      <protection/>
    </xf>
    <xf numFmtId="0" fontId="3" fillId="0" borderId="0" xfId="38" applyFont="1" applyBorder="1" applyAlignment="1">
      <alignment horizontal="right"/>
      <protection/>
    </xf>
    <xf numFmtId="0" fontId="29" fillId="0" borderId="0" xfId="38" applyFont="1">
      <alignment/>
      <protection/>
    </xf>
    <xf numFmtId="0" fontId="28" fillId="0" borderId="0" xfId="38" applyFont="1" applyBorder="1">
      <alignment/>
      <protection/>
    </xf>
    <xf numFmtId="0" fontId="3" fillId="0" borderId="0" xfId="38" applyFont="1" applyAlignment="1">
      <alignment horizontal="center"/>
      <protection/>
    </xf>
    <xf numFmtId="0" fontId="3" fillId="0" borderId="0" xfId="38" applyFont="1" applyBorder="1" applyAlignment="1">
      <alignment horizontal="center"/>
      <protection/>
    </xf>
    <xf numFmtId="49" fontId="3" fillId="0" borderId="0" xfId="38" applyNumberFormat="1" applyFont="1" applyAlignment="1">
      <alignment horizontal="center"/>
      <protection/>
    </xf>
    <xf numFmtId="49" fontId="3" fillId="0" borderId="0" xfId="38" applyNumberFormat="1" applyFont="1" applyBorder="1" applyAlignment="1">
      <alignment horizontal="center"/>
      <protection/>
    </xf>
    <xf numFmtId="0" fontId="3" fillId="0" borderId="8" xfId="38" applyFont="1" applyBorder="1" applyAlignment="1">
      <alignment horizontal="center"/>
      <protection/>
    </xf>
    <xf numFmtId="0" fontId="28" fillId="0" borderId="0" xfId="37" applyFont="1">
      <alignment/>
      <protection/>
    </xf>
    <xf numFmtId="0" fontId="3" fillId="0" borderId="0" xfId="30" applyFont="1">
      <alignment/>
      <protection/>
    </xf>
    <xf numFmtId="0" fontId="3" fillId="0" borderId="0" xfId="37" applyFont="1">
      <alignment/>
      <protection/>
    </xf>
    <xf numFmtId="39" fontId="3" fillId="0" borderId="0" xfId="29" applyFont="1">
      <alignment/>
      <protection/>
    </xf>
    <xf numFmtId="0" fontId="3" fillId="0" borderId="0" xfId="37" applyFont="1" applyAlignment="1">
      <alignment horizontal="left"/>
      <protection/>
    </xf>
    <xf numFmtId="37" fontId="3" fillId="0" borderId="0" xfId="38" applyNumberFormat="1" applyFont="1" applyBorder="1">
      <alignment/>
      <protection/>
    </xf>
    <xf numFmtId="37" fontId="3" fillId="0" borderId="0" xfId="38" applyNumberFormat="1" applyFont="1" applyBorder="1" quotePrefix="1">
      <alignment/>
      <protection/>
    </xf>
    <xf numFmtId="0" fontId="3" fillId="0" borderId="0" xfId="37" applyFont="1" applyAlignment="1" quotePrefix="1">
      <alignment horizontal="left"/>
      <protection/>
    </xf>
    <xf numFmtId="0" fontId="30" fillId="0" borderId="0" xfId="38" applyNumberFormat="1" applyFont="1" applyFill="1" applyBorder="1" applyAlignment="1" applyProtection="1">
      <alignment vertical="center"/>
      <protection/>
    </xf>
    <xf numFmtId="37" fontId="3" fillId="0" borderId="8" xfId="38" applyNumberFormat="1" applyFont="1" applyBorder="1">
      <alignment/>
      <protection/>
    </xf>
    <xf numFmtId="0" fontId="3" fillId="0" borderId="0" xfId="33" applyFont="1">
      <alignment/>
      <protection/>
    </xf>
    <xf numFmtId="37" fontId="3" fillId="0" borderId="0" xfId="38" applyNumberFormat="1" applyFont="1">
      <alignment/>
      <protection/>
    </xf>
    <xf numFmtId="37" fontId="3" fillId="0" borderId="15" xfId="38" applyNumberFormat="1" applyFont="1" applyBorder="1">
      <alignment/>
      <protection/>
    </xf>
    <xf numFmtId="0" fontId="28" fillId="0" borderId="0" xfId="37" applyFont="1" applyAlignment="1" quotePrefix="1">
      <alignment horizontal="left"/>
      <protection/>
    </xf>
    <xf numFmtId="37" fontId="19" fillId="0" borderId="0" xfId="38" applyNumberFormat="1" applyFont="1" applyFill="1" applyBorder="1" applyAlignment="1" applyProtection="1">
      <alignment horizontal="right" vertical="center"/>
      <protection/>
    </xf>
    <xf numFmtId="0" fontId="28" fillId="0" borderId="0" xfId="37" applyFont="1" applyAlignment="1">
      <alignment horizontal="left"/>
      <protection/>
    </xf>
    <xf numFmtId="37" fontId="3" fillId="0" borderId="16" xfId="38" applyNumberFormat="1" applyFont="1" applyBorder="1">
      <alignment/>
      <protection/>
    </xf>
    <xf numFmtId="39" fontId="3" fillId="0" borderId="0" xfId="38" applyNumberFormat="1" applyFont="1">
      <alignment/>
      <protection/>
    </xf>
    <xf numFmtId="39" fontId="31" fillId="0" borderId="0" xfId="38" applyNumberFormat="1" applyFont="1">
      <alignment/>
      <protection/>
    </xf>
    <xf numFmtId="39" fontId="3" fillId="0" borderId="0" xfId="37" applyNumberFormat="1" applyFont="1">
      <alignment/>
      <protection/>
    </xf>
    <xf numFmtId="0" fontId="8" fillId="0" borderId="0" xfId="37" applyNumberFormat="1" applyFont="1" applyFill="1" applyBorder="1" applyAlignment="1" applyProtection="1">
      <alignment vertical="center"/>
      <protection/>
    </xf>
    <xf numFmtId="178" fontId="3" fillId="0" borderId="0" xfId="18" applyNumberFormat="1" applyFont="1" applyAlignment="1">
      <alignment/>
    </xf>
    <xf numFmtId="178" fontId="3" fillId="0" borderId="0" xfId="18" applyNumberFormat="1" applyFont="1" applyBorder="1" applyAlignment="1">
      <alignment/>
    </xf>
    <xf numFmtId="178" fontId="32" fillId="0" borderId="0" xfId="18" applyNumberFormat="1" applyFont="1" applyFill="1" applyBorder="1" applyAlignment="1">
      <alignment/>
    </xf>
    <xf numFmtId="178" fontId="32" fillId="0" borderId="0" xfId="37" applyNumberFormat="1" applyFont="1" applyBorder="1">
      <alignment/>
      <protection/>
    </xf>
    <xf numFmtId="178" fontId="33" fillId="0" borderId="0" xfId="18" applyNumberFormat="1" applyFont="1" applyFill="1" applyBorder="1" applyAlignment="1">
      <alignment/>
    </xf>
    <xf numFmtId="0" fontId="34" fillId="0" borderId="0" xfId="37" applyFont="1" applyAlignment="1">
      <alignment horizontal="center"/>
      <protection/>
    </xf>
    <xf numFmtId="171" fontId="3" fillId="0" borderId="0" xfId="37" applyNumberFormat="1" applyFont="1">
      <alignment/>
      <protection/>
    </xf>
    <xf numFmtId="171" fontId="3" fillId="0" borderId="0" xfId="38" applyNumberFormat="1" applyFont="1">
      <alignment/>
      <protection/>
    </xf>
    <xf numFmtId="0" fontId="34" fillId="0" borderId="0" xfId="37" applyFont="1" applyBorder="1" applyAlignment="1">
      <alignment horizontal="center"/>
      <protection/>
    </xf>
    <xf numFmtId="0" fontId="3" fillId="0" borderId="0" xfId="37" applyFont="1" applyBorder="1">
      <alignment/>
      <protection/>
    </xf>
    <xf numFmtId="178" fontId="3" fillId="0" borderId="0" xfId="37" applyNumberFormat="1" applyFont="1" applyBorder="1">
      <alignment/>
      <protection/>
    </xf>
    <xf numFmtId="39" fontId="3" fillId="0" borderId="0" xfId="21" applyNumberFormat="1" applyFont="1" applyAlignment="1" quotePrefix="1">
      <alignment/>
    </xf>
    <xf numFmtId="39" fontId="3" fillId="0" borderId="0" xfId="21" applyNumberFormat="1" applyFont="1" applyAlignment="1">
      <alignment/>
    </xf>
    <xf numFmtId="178" fontId="3" fillId="0" borderId="0" xfId="37" applyNumberFormat="1" applyFont="1">
      <alignment/>
      <protection/>
    </xf>
    <xf numFmtId="178" fontId="3" fillId="0" borderId="0" xfId="38" applyNumberFormat="1" applyFont="1" applyBorder="1">
      <alignment/>
      <protection/>
    </xf>
    <xf numFmtId="0" fontId="30" fillId="0" borderId="0" xfId="36" applyFont="1">
      <alignment vertical="center"/>
      <protection/>
    </xf>
    <xf numFmtId="39" fontId="3" fillId="0" borderId="0" xfId="21" applyNumberFormat="1" applyFont="1" applyBorder="1" applyAlignment="1">
      <alignment/>
    </xf>
    <xf numFmtId="39" fontId="3" fillId="0" borderId="0" xfId="21" applyNumberFormat="1" applyFont="1" applyAlignment="1">
      <alignment/>
    </xf>
    <xf numFmtId="39" fontId="3" fillId="0" borderId="0" xfId="38" applyNumberFormat="1" applyFont="1" applyBorder="1">
      <alignment/>
      <protection/>
    </xf>
    <xf numFmtId="0" fontId="35" fillId="0" borderId="0" xfId="38" applyFont="1">
      <alignment/>
      <protection/>
    </xf>
    <xf numFmtId="0" fontId="35" fillId="0" borderId="13" xfId="38" applyFont="1" applyBorder="1">
      <alignment/>
      <protection/>
    </xf>
    <xf numFmtId="0" fontId="35" fillId="0" borderId="0" xfId="38" applyFont="1" applyBorder="1">
      <alignment/>
      <protection/>
    </xf>
    <xf numFmtId="0" fontId="36" fillId="0" borderId="0" xfId="38" applyFont="1" applyAlignment="1">
      <alignment horizontal="left"/>
      <protection/>
    </xf>
    <xf numFmtId="0" fontId="36" fillId="0" borderId="0" xfId="38" applyFont="1">
      <alignment/>
      <protection/>
    </xf>
    <xf numFmtId="0" fontId="36" fillId="0" borderId="0" xfId="38" applyFont="1" applyAlignment="1">
      <alignment horizontal="center"/>
      <protection/>
    </xf>
    <xf numFmtId="0" fontId="0" fillId="0" borderId="8" xfId="38" applyFont="1" applyBorder="1" applyAlignment="1">
      <alignment horizontal="center"/>
      <protection/>
    </xf>
    <xf numFmtId="0" fontId="0" fillId="0" borderId="0" xfId="38" applyFont="1" applyBorder="1" applyAlignment="1">
      <alignment horizontal="center"/>
      <protection/>
    </xf>
    <xf numFmtId="0" fontId="37" fillId="0" borderId="0" xfId="38" applyFont="1" applyBorder="1">
      <alignment/>
      <protection/>
    </xf>
    <xf numFmtId="0" fontId="0" fillId="0" borderId="0" xfId="38" applyFont="1" applyFill="1" applyBorder="1" applyAlignment="1">
      <alignment horizontal="center"/>
      <protection/>
    </xf>
    <xf numFmtId="37" fontId="0" fillId="0" borderId="0" xfId="38" applyNumberFormat="1" applyFont="1" applyBorder="1" applyAlignment="1">
      <alignment horizontal="center"/>
      <protection/>
    </xf>
    <xf numFmtId="37" fontId="0" fillId="0" borderId="16" xfId="38" applyNumberFormat="1" applyFont="1" applyBorder="1">
      <alignment/>
      <protection/>
    </xf>
    <xf numFmtId="0" fontId="0" fillId="0" borderId="0" xfId="38" applyFont="1" applyBorder="1">
      <alignment/>
      <protection/>
    </xf>
    <xf numFmtId="0" fontId="7" fillId="0" borderId="0" xfId="36" applyFont="1" applyAlignment="1">
      <alignment horizontal="left"/>
      <protection/>
    </xf>
    <xf numFmtId="0" fontId="6" fillId="0" borderId="0" xfId="36" applyFont="1" applyAlignment="1">
      <alignment horizontal="left"/>
      <protection/>
    </xf>
    <xf numFmtId="0" fontId="6" fillId="0" borderId="8" xfId="36" applyFont="1" applyBorder="1" applyAlignment="1">
      <alignment horizontal="left"/>
      <protection/>
    </xf>
    <xf numFmtId="0" fontId="19" fillId="0" borderId="8" xfId="36" applyFont="1" applyBorder="1">
      <alignment/>
      <protection/>
    </xf>
    <xf numFmtId="0" fontId="17" fillId="0" borderId="0" xfId="36" applyFont="1" applyAlignment="1">
      <alignment horizontal="left"/>
      <protection/>
    </xf>
    <xf numFmtId="0" fontId="17" fillId="0" borderId="0" xfId="36" applyFont="1" applyAlignment="1" quotePrefix="1">
      <alignment horizontal="left"/>
      <protection/>
    </xf>
    <xf numFmtId="0" fontId="19" fillId="0" borderId="0" xfId="36" applyFont="1" applyBorder="1">
      <alignment/>
      <protection/>
    </xf>
    <xf numFmtId="0" fontId="19" fillId="0" borderId="0" xfId="36" applyFont="1" applyAlignment="1">
      <alignment horizontal="left"/>
      <protection/>
    </xf>
    <xf numFmtId="0" fontId="4" fillId="0" borderId="0" xfId="36" applyFont="1" applyBorder="1">
      <alignment/>
      <protection/>
    </xf>
    <xf numFmtId="0" fontId="1" fillId="0" borderId="0" xfId="36" applyFont="1" applyBorder="1">
      <alignment/>
      <protection/>
    </xf>
    <xf numFmtId="0" fontId="20" fillId="0" borderId="0" xfId="36" applyFont="1" applyBorder="1">
      <alignment/>
      <protection/>
    </xf>
    <xf numFmtId="0" fontId="38" fillId="0" borderId="0" xfId="36" applyFont="1" applyBorder="1">
      <alignment/>
      <protection/>
    </xf>
    <xf numFmtId="0" fontId="18" fillId="0" borderId="0" xfId="36" applyFont="1" applyBorder="1">
      <alignment/>
      <protection/>
    </xf>
    <xf numFmtId="0" fontId="5" fillId="0" borderId="0" xfId="36" applyFont="1" applyBorder="1" applyAlignment="1">
      <alignment horizontal="center"/>
      <protection/>
    </xf>
    <xf numFmtId="37" fontId="4" fillId="0" borderId="0" xfId="0" applyNumberFormat="1" applyFont="1" applyBorder="1">
      <alignment vertical="center"/>
    </xf>
    <xf numFmtId="37" fontId="4" fillId="0" borderId="14" xfId="36" applyNumberFormat="1" applyFont="1" applyBorder="1">
      <alignment/>
      <protection/>
    </xf>
    <xf numFmtId="37" fontId="4" fillId="0" borderId="0" xfId="36" applyNumberFormat="1" applyFont="1" applyBorder="1">
      <alignment/>
      <protection/>
    </xf>
    <xf numFmtId="0" fontId="19" fillId="0" borderId="0" xfId="36" applyFont="1" applyBorder="1" applyAlignment="1">
      <alignment horizontal="center"/>
      <protection/>
    </xf>
    <xf numFmtId="0" fontId="19" fillId="0" borderId="8" xfId="36" applyFont="1" applyBorder="1" applyAlignment="1">
      <alignment horizontal="center"/>
      <protection/>
    </xf>
    <xf numFmtId="37" fontId="19" fillId="0" borderId="0" xfId="36" applyNumberFormat="1" applyFont="1">
      <alignment/>
      <protection/>
    </xf>
    <xf numFmtId="0" fontId="18" fillId="0" borderId="0" xfId="36" applyFont="1" applyBorder="1" applyAlignment="1">
      <alignment horizontal="left"/>
      <protection/>
    </xf>
    <xf numFmtId="0" fontId="20" fillId="0" borderId="0" xfId="36" applyFont="1" applyBorder="1" applyAlignment="1">
      <alignment horizontal="left"/>
      <protection/>
    </xf>
    <xf numFmtId="39" fontId="19" fillId="0" borderId="0" xfId="36" applyNumberFormat="1" applyFont="1">
      <alignment/>
      <protection/>
    </xf>
    <xf numFmtId="37" fontId="19" fillId="0" borderId="16" xfId="36" applyNumberFormat="1" applyFont="1" applyBorder="1">
      <alignment/>
      <protection/>
    </xf>
    <xf numFmtId="37" fontId="19" fillId="0" borderId="0" xfId="36" applyNumberFormat="1" applyFont="1" applyBorder="1">
      <alignment/>
      <protection/>
    </xf>
    <xf numFmtId="0" fontId="18" fillId="0" borderId="15" xfId="36" applyFont="1" applyBorder="1">
      <alignment/>
      <protection/>
    </xf>
    <xf numFmtId="0" fontId="18" fillId="0" borderId="15" xfId="36" applyFont="1" applyBorder="1" applyAlignment="1">
      <alignment horizontal="center"/>
      <protection/>
    </xf>
    <xf numFmtId="37" fontId="18" fillId="0" borderId="0" xfId="36" applyNumberFormat="1" applyFont="1" applyBorder="1">
      <alignment/>
      <protection/>
    </xf>
    <xf numFmtId="37" fontId="19" fillId="0" borderId="0" xfId="36" applyNumberFormat="1" applyFont="1" applyFill="1" applyBorder="1" applyAlignment="1" applyProtection="1">
      <alignment horizontal="right" vertical="center"/>
      <protection/>
    </xf>
    <xf numFmtId="0" fontId="19" fillId="0" borderId="0" xfId="36" applyFont="1" applyAlignment="1">
      <alignment horizontal="center"/>
      <protection/>
    </xf>
    <xf numFmtId="37" fontId="19" fillId="0" borderId="8" xfId="36" applyNumberFormat="1" applyFont="1" applyBorder="1">
      <alignment/>
      <protection/>
    </xf>
    <xf numFmtId="0" fontId="18" fillId="0" borderId="0" xfId="36" applyFont="1" applyFill="1">
      <alignment/>
      <protection/>
    </xf>
    <xf numFmtId="0" fontId="19" fillId="0" borderId="0" xfId="36" applyFont="1" quotePrefix="1">
      <alignment/>
      <protection/>
    </xf>
    <xf numFmtId="0" fontId="18" fillId="0" borderId="0" xfId="36" applyFont="1" applyFill="1" applyAlignment="1">
      <alignment horizontal="center"/>
      <protection/>
    </xf>
    <xf numFmtId="0" fontId="18" fillId="0" borderId="13" xfId="36" applyFont="1" applyBorder="1">
      <alignment/>
      <protection/>
    </xf>
    <xf numFmtId="0" fontId="39" fillId="0" borderId="0" xfId="36" applyFont="1" applyFill="1" applyAlignment="1">
      <alignment horizontal="center"/>
      <protection/>
    </xf>
    <xf numFmtId="0" fontId="40" fillId="0" borderId="0" xfId="36" applyFont="1" applyAlignment="1">
      <alignment horizontal="center"/>
      <protection/>
    </xf>
    <xf numFmtId="232" fontId="19" fillId="0" borderId="0" xfId="36" applyNumberFormat="1" applyFont="1" applyBorder="1">
      <alignment/>
      <protection/>
    </xf>
    <xf numFmtId="37" fontId="19" fillId="0" borderId="16" xfId="36" applyNumberFormat="1" applyFont="1" applyFill="1" applyBorder="1" applyAlignment="1" applyProtection="1">
      <alignment vertical="center"/>
      <protection/>
    </xf>
    <xf numFmtId="232" fontId="19" fillId="0" borderId="16" xfId="36" applyNumberFormat="1" applyFont="1" applyBorder="1">
      <alignment/>
      <protection/>
    </xf>
    <xf numFmtId="39" fontId="19" fillId="0" borderId="0" xfId="36" applyNumberFormat="1" applyFont="1" applyBorder="1">
      <alignment/>
      <protection/>
    </xf>
    <xf numFmtId="39" fontId="18" fillId="0" borderId="0" xfId="36" applyNumberFormat="1" applyFont="1" applyAlignment="1">
      <alignment horizontal="right"/>
      <protection/>
    </xf>
    <xf numFmtId="0" fontId="18" fillId="0" borderId="0" xfId="36" applyFont="1" applyAlignment="1">
      <alignment horizontal="right"/>
      <protection/>
    </xf>
    <xf numFmtId="3" fontId="19" fillId="0" borderId="0" xfId="36" applyNumberFormat="1" applyFont="1">
      <alignment/>
      <protection/>
    </xf>
    <xf numFmtId="232" fontId="19" fillId="0" borderId="0" xfId="36" applyNumberFormat="1" applyFont="1">
      <alignment/>
      <protection/>
    </xf>
    <xf numFmtId="37" fontId="8" fillId="0" borderId="15" xfId="36" applyNumberFormat="1" applyFont="1" applyFill="1" applyBorder="1">
      <alignment/>
      <protection/>
    </xf>
    <xf numFmtId="37" fontId="8" fillId="0" borderId="12" xfId="36" applyNumberFormat="1" applyFont="1" applyFill="1" applyBorder="1">
      <alignment/>
      <protection/>
    </xf>
    <xf numFmtId="37" fontId="8" fillId="0" borderId="17" xfId="36" applyNumberFormat="1" applyFont="1" applyFill="1" applyBorder="1">
      <alignment/>
      <protection/>
    </xf>
    <xf numFmtId="37" fontId="8" fillId="0" borderId="8" xfId="36" applyNumberFormat="1" applyFont="1" applyFill="1" applyBorder="1">
      <alignment/>
      <protection/>
    </xf>
    <xf numFmtId="0" fontId="8" fillId="0" borderId="9" xfId="36" applyFont="1" applyFill="1" applyBorder="1" applyAlignment="1">
      <alignment horizontal="center"/>
      <protection/>
    </xf>
    <xf numFmtId="37" fontId="8" fillId="0" borderId="9" xfId="36" applyNumberFormat="1" applyFont="1" applyFill="1" applyBorder="1" applyAlignment="1">
      <alignment horizontal="center"/>
      <protection/>
    </xf>
    <xf numFmtId="0" fontId="8" fillId="0" borderId="8" xfId="36" applyFont="1" applyFill="1" applyBorder="1" applyAlignment="1">
      <alignment horizontal="center"/>
      <protection/>
    </xf>
    <xf numFmtId="0" fontId="8" fillId="0" borderId="7" xfId="36" applyFont="1" applyFill="1" applyBorder="1" applyAlignment="1">
      <alignment horizontal="center"/>
      <protection/>
    </xf>
    <xf numFmtId="0" fontId="16" fillId="2" borderId="11" xfId="36" applyFont="1" applyFill="1" applyBorder="1" applyAlignment="1">
      <alignment horizontal="center"/>
      <protection/>
    </xf>
    <xf numFmtId="0" fontId="16" fillId="2" borderId="17" xfId="36" applyFont="1" applyFill="1" applyBorder="1" applyAlignment="1">
      <alignment horizontal="center"/>
      <protection/>
    </xf>
    <xf numFmtId="0" fontId="16" fillId="3" borderId="11" xfId="36" applyFont="1" applyFill="1" applyBorder="1" applyAlignment="1">
      <alignment horizontal="center"/>
      <protection/>
    </xf>
    <xf numFmtId="0" fontId="16" fillId="3" borderId="17" xfId="36" applyFont="1" applyFill="1" applyBorder="1" applyAlignment="1">
      <alignment horizontal="center"/>
      <protection/>
    </xf>
    <xf numFmtId="0" fontId="16" fillId="2" borderId="15" xfId="36" applyFont="1" applyFill="1" applyBorder="1" applyAlignment="1">
      <alignment horizontal="center"/>
      <protection/>
    </xf>
    <xf numFmtId="0" fontId="16" fillId="3" borderId="15" xfId="36" applyFont="1" applyFill="1" applyBorder="1" applyAlignment="1">
      <alignment horizontal="center"/>
      <protection/>
    </xf>
    <xf numFmtId="2" fontId="8" fillId="0" borderId="1" xfId="36" applyNumberFormat="1" applyFont="1" applyFill="1" applyBorder="1" applyAlignment="1">
      <alignment horizontal="center"/>
      <protection/>
    </xf>
    <xf numFmtId="2" fontId="8" fillId="0" borderId="5" xfId="36" applyNumberFormat="1" applyFont="1" applyFill="1" applyBorder="1" applyAlignment="1">
      <alignment horizontal="center"/>
      <protection/>
    </xf>
    <xf numFmtId="2" fontId="8" fillId="0" borderId="2" xfId="36" applyNumberFormat="1" applyFont="1" applyFill="1" applyBorder="1" applyAlignment="1">
      <alignment horizontal="center"/>
      <protection/>
    </xf>
    <xf numFmtId="0" fontId="16" fillId="3" borderId="1" xfId="36" applyFont="1" applyFill="1" applyBorder="1" applyAlignment="1">
      <alignment horizontal="center"/>
      <protection/>
    </xf>
    <xf numFmtId="0" fontId="16" fillId="3" borderId="2" xfId="36" applyFont="1" applyFill="1" applyBorder="1" applyAlignment="1">
      <alignment horizontal="center"/>
      <protection/>
    </xf>
    <xf numFmtId="0" fontId="8" fillId="0" borderId="7" xfId="36" applyFont="1" applyFill="1" applyBorder="1" applyAlignment="1">
      <alignment horizontal="center"/>
      <protection/>
    </xf>
    <xf numFmtId="0" fontId="8" fillId="0" borderId="8" xfId="36" applyFont="1" applyFill="1" applyBorder="1" applyAlignment="1">
      <alignment horizontal="center"/>
      <protection/>
    </xf>
    <xf numFmtId="0" fontId="8" fillId="0" borderId="18" xfId="36" applyFont="1" applyFill="1" applyBorder="1" applyAlignment="1">
      <alignment horizontal="center"/>
      <protection/>
    </xf>
    <xf numFmtId="0" fontId="16" fillId="0" borderId="0" xfId="36" applyFont="1" applyBorder="1" applyAlignment="1">
      <alignment horizontal="center"/>
      <protection/>
    </xf>
    <xf numFmtId="15" fontId="19" fillId="0" borderId="0" xfId="36" applyNumberFormat="1" applyFont="1" applyAlignment="1">
      <alignment horizontal="left"/>
      <protection/>
    </xf>
    <xf numFmtId="0" fontId="8" fillId="0" borderId="8" xfId="36" applyFont="1" applyFill="1" applyBorder="1" applyAlignment="1">
      <alignment horizontal="right"/>
      <protection/>
    </xf>
    <xf numFmtId="0" fontId="8" fillId="0" borderId="9" xfId="36" applyFont="1" applyFill="1" applyBorder="1" applyAlignment="1">
      <alignment horizontal="right"/>
      <protection/>
    </xf>
  </cellXfs>
  <cellStyles count="26">
    <cellStyle name="Normal" xfId="0"/>
    <cellStyle name="Comma" xfId="15"/>
    <cellStyle name="Comma [0]" xfId="16"/>
    <cellStyle name="Comma [0]_PT-Consolidated" xfId="17"/>
    <cellStyle name="Comma_Cash Flow Statement_1" xfId="18"/>
    <cellStyle name="Comma_CF-sample" xfId="19"/>
    <cellStyle name="Comma_MRSB consolidation - 1999(COPY 1)" xfId="20"/>
    <cellStyle name="Comma_PT-Cons-Dec02" xfId="21"/>
    <cellStyle name="Comma_PT-Consolidated" xfId="22"/>
    <cellStyle name="Currency" xfId="23"/>
    <cellStyle name="Currency [0]" xfId="24"/>
    <cellStyle name="Currency [0]_PT-Consolidated" xfId="25"/>
    <cellStyle name="Currency_PT-Consolidated" xfId="26"/>
    <cellStyle name="Followed Hyperlink" xfId="27"/>
    <cellStyle name="Hyperlink" xfId="28"/>
    <cellStyle name="Normal_Cash Flow Statement" xfId="29"/>
    <cellStyle name="Normal_F - 22 (Cash Flow)" xfId="30"/>
    <cellStyle name="Normal_MRSB consolidation - 1999(COPY 1)" xfId="31"/>
    <cellStyle name="Normal_PELITAESTABLISH2001-Consolidation (Audited)" xfId="32"/>
    <cellStyle name="Normal_PPE01898-AllAWPs" xfId="33"/>
    <cellStyle name="Normal_PT-Cons-Dec02" xfId="34"/>
    <cellStyle name="Normal_PT-Consolidated" xfId="35"/>
    <cellStyle name="Normal_PT-Financial Disclosure" xfId="36"/>
    <cellStyle name="Normal_SKCF95_1" xfId="37"/>
    <cellStyle name="Normal_TARB-QUARTERLY ANNOUNCEMENT AS AT 30 SEPT 0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tina-Excel\Portrade\PT-Financial%20Disclos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T-June01"/>
      <sheetName val="PT-BS"/>
      <sheetName val="TS-BS"/>
      <sheetName val="PT-June02"/>
      <sheetName val="TS-June02"/>
      <sheetName val="Con-6mths-Dec01"/>
      <sheetName val="Con-3mths-Dec01"/>
      <sheetName val="PT-June03"/>
      <sheetName val="TS-June03"/>
      <sheetName val="Con-3mths-Dec02"/>
      <sheetName val="Summary-3mths"/>
      <sheetName val="Summary-6mths"/>
      <sheetName val="Con-6mths-Dec02"/>
      <sheetName val="TEMPLATE"/>
      <sheetName val="P&amp;L"/>
      <sheetName val="BS"/>
      <sheetName val="CFlow"/>
      <sheetName val="Cflow-Sheet"/>
      <sheetName val="EQUITY"/>
      <sheetName val="NOTES"/>
    </sheetNames>
    <sheetDataSet>
      <sheetData sheetId="9">
        <row r="11">
          <cell r="H11">
            <v>4383168.24</v>
          </cell>
        </row>
        <row r="32">
          <cell r="H32">
            <v>13383.66</v>
          </cell>
        </row>
        <row r="40">
          <cell r="H40">
            <v>13835.9</v>
          </cell>
        </row>
        <row r="41">
          <cell r="H41">
            <v>563966.6599999999</v>
          </cell>
        </row>
        <row r="42">
          <cell r="H42">
            <v>281193.4</v>
          </cell>
        </row>
        <row r="44">
          <cell r="H44">
            <v>1393.29</v>
          </cell>
        </row>
        <row r="46">
          <cell r="H46">
            <v>144848.94999999998</v>
          </cell>
        </row>
        <row r="57">
          <cell r="H57">
            <v>1789.54</v>
          </cell>
        </row>
        <row r="58">
          <cell r="H58">
            <v>4105.42</v>
          </cell>
        </row>
      </sheetData>
      <sheetData sheetId="10">
        <row r="13">
          <cell r="D13">
            <v>4383168.24</v>
          </cell>
          <cell r="E13">
            <v>3391289.81</v>
          </cell>
        </row>
        <row r="14">
          <cell r="D14">
            <v>13383.66</v>
          </cell>
        </row>
        <row r="17">
          <cell r="D17">
            <v>-747679.97</v>
          </cell>
          <cell r="E17">
            <v>-1478896.68</v>
          </cell>
        </row>
        <row r="19">
          <cell r="D19">
            <v>-1333484.52</v>
          </cell>
          <cell r="E19">
            <v>-1488857.5900000003</v>
          </cell>
        </row>
        <row r="21">
          <cell r="D21">
            <v>-281193.4</v>
          </cell>
          <cell r="E21">
            <v>-281193.4</v>
          </cell>
        </row>
        <row r="27">
          <cell r="D27">
            <v>-405390.64</v>
          </cell>
          <cell r="E27">
            <v>-38336</v>
          </cell>
        </row>
      </sheetData>
      <sheetData sheetId="11">
        <row r="11">
          <cell r="D11">
            <v>532697.44</v>
          </cell>
          <cell r="E11">
            <v>117572.57999999999</v>
          </cell>
        </row>
        <row r="12">
          <cell r="D12">
            <v>776719.18</v>
          </cell>
          <cell r="E12">
            <v>340721.4</v>
          </cell>
        </row>
        <row r="13">
          <cell r="D13">
            <v>1719838.8199999994</v>
          </cell>
          <cell r="E13">
            <v>3309591.54</v>
          </cell>
        </row>
        <row r="14">
          <cell r="D14">
            <v>3263820.7199999997</v>
          </cell>
          <cell r="E14">
            <v>780222.21</v>
          </cell>
        </row>
        <row r="18">
          <cell r="D18">
            <v>1958254.4900000002</v>
          </cell>
          <cell r="E18">
            <v>897788.29</v>
          </cell>
        </row>
        <row r="19">
          <cell r="D19">
            <v>1524114.16</v>
          </cell>
          <cell r="E19">
            <v>1212179.6199999999</v>
          </cell>
        </row>
        <row r="21">
          <cell r="D21">
            <v>837125.42</v>
          </cell>
        </row>
        <row r="22">
          <cell r="D22">
            <v>392575</v>
          </cell>
          <cell r="E22">
            <v>149672</v>
          </cell>
        </row>
        <row r="27">
          <cell r="D27">
            <v>2753170.5100000002</v>
          </cell>
          <cell r="E27">
            <v>2102271.11</v>
          </cell>
        </row>
        <row r="28">
          <cell r="D28">
            <v>597916.9</v>
          </cell>
          <cell r="E28">
            <v>30000</v>
          </cell>
        </row>
        <row r="29">
          <cell r="D29">
            <v>53502.07</v>
          </cell>
          <cell r="E29">
            <v>1319303.67</v>
          </cell>
        </row>
        <row r="30">
          <cell r="D30">
            <v>3023224.44</v>
          </cell>
          <cell r="E30">
            <v>760858.94</v>
          </cell>
        </row>
        <row r="31">
          <cell r="D31">
            <v>0</v>
          </cell>
          <cell r="E31">
            <v>0</v>
          </cell>
        </row>
        <row r="32">
          <cell r="D32">
            <v>-71239.16</v>
          </cell>
          <cell r="E32">
            <v>-144029.78999999998</v>
          </cell>
        </row>
        <row r="33">
          <cell r="D33">
            <v>29588.36</v>
          </cell>
          <cell r="E33">
            <v>0</v>
          </cell>
        </row>
        <row r="34">
          <cell r="D34">
            <v>-2240000</v>
          </cell>
          <cell r="E34">
            <v>-2240000</v>
          </cell>
        </row>
        <row r="35">
          <cell r="D35">
            <v>-6000</v>
          </cell>
          <cell r="E35">
            <v>0</v>
          </cell>
        </row>
        <row r="36">
          <cell r="D36">
            <v>3936707.5999999996</v>
          </cell>
          <cell r="E36">
            <v>5061481.2</v>
          </cell>
        </row>
        <row r="42">
          <cell r="D42">
            <v>8000000</v>
          </cell>
          <cell r="E42">
            <v>8000000</v>
          </cell>
        </row>
        <row r="43">
          <cell r="D43">
            <v>1657877.8099999982</v>
          </cell>
          <cell r="E43">
            <v>1178352.9499999988</v>
          </cell>
        </row>
        <row r="58">
          <cell r="D58">
            <v>5672206.22</v>
          </cell>
          <cell r="E58">
            <v>5709645.449999999</v>
          </cell>
        </row>
        <row r="59">
          <cell r="D59">
            <v>18268.72</v>
          </cell>
        </row>
        <row r="62">
          <cell r="D62">
            <v>-1338926.4700000002</v>
          </cell>
          <cell r="E62">
            <v>-1664606.7900000003</v>
          </cell>
        </row>
        <row r="64">
          <cell r="D64">
            <v>-2049623.11</v>
          </cell>
          <cell r="E64">
            <v>-2430799.2300000004</v>
          </cell>
        </row>
        <row r="66">
          <cell r="D66">
            <v>-562386.8</v>
          </cell>
          <cell r="E66">
            <v>-562386.8</v>
          </cell>
        </row>
        <row r="68">
          <cell r="B68" t="str">
            <v>Share of Profit/(Loss) In Associated Company</v>
          </cell>
          <cell r="D68">
            <v>7634.89</v>
          </cell>
        </row>
        <row r="72">
          <cell r="D72">
            <v>-405390.64</v>
          </cell>
          <cell r="E72">
            <v>-45335</v>
          </cell>
        </row>
        <row r="76">
          <cell r="D76">
            <v>1341782.8099999982</v>
          </cell>
        </row>
        <row r="78">
          <cell r="D78">
            <v>316094.9999999999</v>
          </cell>
        </row>
      </sheetData>
      <sheetData sheetId="12">
        <row r="32">
          <cell r="H32">
            <v>18268.72</v>
          </cell>
        </row>
        <row r="42">
          <cell r="H42">
            <v>603449.96</v>
          </cell>
        </row>
        <row r="43">
          <cell r="H43">
            <v>562386.8</v>
          </cell>
        </row>
        <row r="47">
          <cell r="H47">
            <v>288575.83999999997</v>
          </cell>
        </row>
        <row r="48">
          <cell r="O48">
            <v>7634.89</v>
          </cell>
        </row>
        <row r="55">
          <cell r="O55">
            <v>1330300</v>
          </cell>
        </row>
        <row r="57">
          <cell r="H57">
            <v>0</v>
          </cell>
        </row>
        <row r="58">
          <cell r="H58">
            <v>3827.6</v>
          </cell>
        </row>
        <row r="59">
          <cell r="H59">
            <v>4105.42</v>
          </cell>
        </row>
        <row r="94">
          <cell r="D94">
            <v>12815.64</v>
          </cell>
        </row>
        <row r="122">
          <cell r="O122">
            <v>875600</v>
          </cell>
        </row>
        <row r="148">
          <cell r="N148">
            <v>332575</v>
          </cell>
        </row>
      </sheetData>
      <sheetData sheetId="14">
        <row r="12">
          <cell r="B12">
            <v>4383168.24</v>
          </cell>
          <cell r="D12">
            <v>3391289.81</v>
          </cell>
          <cell r="F12">
            <v>5672206.22</v>
          </cell>
          <cell r="H12">
            <v>5709645.449999999</v>
          </cell>
        </row>
        <row r="13">
          <cell r="B13">
            <v>13383.66</v>
          </cell>
          <cell r="D13" t="str">
            <v>-</v>
          </cell>
          <cell r="F13">
            <v>18268.72</v>
          </cell>
          <cell r="H13" t="str">
            <v>-</v>
          </cell>
        </row>
        <row r="16">
          <cell r="F16">
            <v>-1338926.4700000002</v>
          </cell>
        </row>
        <row r="18">
          <cell r="F18">
            <v>-2049623.11</v>
          </cell>
        </row>
        <row r="20">
          <cell r="F20">
            <v>-562386.8</v>
          </cell>
        </row>
        <row r="22">
          <cell r="F22">
            <v>7634.89</v>
          </cell>
        </row>
        <row r="24">
          <cell r="B24">
            <v>2041828.9000000006</v>
          </cell>
          <cell r="D24">
            <v>142342.13999999978</v>
          </cell>
          <cell r="F24">
            <v>1747173.4499999983</v>
          </cell>
          <cell r="H24">
            <v>1051852.6299999987</v>
          </cell>
        </row>
        <row r="26">
          <cell r="F26">
            <v>-405390.64</v>
          </cell>
        </row>
        <row r="30">
          <cell r="B30">
            <v>1636438.2600000007</v>
          </cell>
          <cell r="D30">
            <v>104006.13999999978</v>
          </cell>
          <cell r="F30">
            <v>1341782.8099999982</v>
          </cell>
          <cell r="H30">
            <v>1006517.6299999987</v>
          </cell>
        </row>
        <row r="32">
          <cell r="D32">
            <v>0.13000767499999974</v>
          </cell>
          <cell r="H32">
            <v>1.2581470374999983</v>
          </cell>
        </row>
      </sheetData>
      <sheetData sheetId="15">
        <row r="31">
          <cell r="B31">
            <v>597916.9</v>
          </cell>
        </row>
        <row r="33">
          <cell r="B33">
            <v>3023224.44</v>
          </cell>
        </row>
        <row r="39">
          <cell r="B39">
            <v>3936707.5999999996</v>
          </cell>
        </row>
        <row r="42">
          <cell r="B42">
            <v>9657877.809999999</v>
          </cell>
        </row>
      </sheetData>
      <sheetData sheetId="17">
        <row r="17">
          <cell r="D17">
            <v>-2052808.499999999</v>
          </cell>
        </row>
        <row r="33">
          <cell r="D33">
            <v>483068.6500000004</v>
          </cell>
        </row>
        <row r="40">
          <cell r="D40">
            <v>1997885.3200000003</v>
          </cell>
        </row>
        <row r="48">
          <cell r="D48">
            <v>84516.34999999998</v>
          </cell>
        </row>
        <row r="62">
          <cell r="D62">
            <v>-26218.5</v>
          </cell>
        </row>
      </sheetData>
      <sheetData sheetId="19">
        <row r="97">
          <cell r="C97">
            <v>2.0455478250000008</v>
          </cell>
          <cell r="E97">
            <v>1.6772285124999977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zoomScale="75" zoomScaleNormal="75" workbookViewId="0" topLeftCell="A36">
      <selection activeCell="E51" sqref="E51:F51"/>
    </sheetView>
  </sheetViews>
  <sheetFormatPr defaultColWidth="9.140625" defaultRowHeight="12.75"/>
  <cols>
    <col min="1" max="1" width="4.28125" style="8" customWidth="1"/>
    <col min="2" max="2" width="32.7109375" style="7" customWidth="1"/>
    <col min="3" max="3" width="18.28125" style="7" customWidth="1"/>
    <col min="4" max="4" width="22.00390625" style="7" customWidth="1"/>
    <col min="5" max="5" width="20.57421875" style="7" customWidth="1"/>
    <col min="6" max="6" width="22.8515625" style="7" customWidth="1"/>
    <col min="7" max="16384" width="8.8515625" style="7" customWidth="1"/>
  </cols>
  <sheetData>
    <row r="1" ht="12.75">
      <c r="A1" s="6" t="s">
        <v>12</v>
      </c>
    </row>
    <row r="2" ht="12.75">
      <c r="A2" s="8" t="s">
        <v>13</v>
      </c>
    </row>
    <row r="4" ht="12.75">
      <c r="A4" s="8" t="s">
        <v>14</v>
      </c>
    </row>
    <row r="5" spans="1:2" ht="12.75">
      <c r="A5" s="8" t="s">
        <v>15</v>
      </c>
      <c r="B5" s="9"/>
    </row>
    <row r="7" spans="1:3" ht="12.75">
      <c r="A7" s="8" t="s">
        <v>16</v>
      </c>
      <c r="C7" s="10" t="s">
        <v>17</v>
      </c>
    </row>
    <row r="8" spans="1:3" ht="12.75">
      <c r="A8" s="8" t="s">
        <v>18</v>
      </c>
      <c r="C8" s="10"/>
    </row>
    <row r="9" spans="1:3" ht="12.75">
      <c r="A9" s="8" t="s">
        <v>19</v>
      </c>
      <c r="C9" s="10"/>
    </row>
    <row r="10" spans="1:3" ht="12.75">
      <c r="A10" s="8" t="s">
        <v>20</v>
      </c>
      <c r="C10" s="10"/>
    </row>
    <row r="12" spans="1:2" ht="12.75">
      <c r="A12" s="11" t="s">
        <v>21</v>
      </c>
      <c r="B12" s="12"/>
    </row>
    <row r="14" spans="1:3" ht="12.75">
      <c r="A14" s="8" t="s">
        <v>22</v>
      </c>
      <c r="C14" s="13" t="s">
        <v>23</v>
      </c>
    </row>
    <row r="15" ht="12.75">
      <c r="A15" s="8" t="s">
        <v>24</v>
      </c>
    </row>
    <row r="17" spans="1:6" ht="12.75">
      <c r="A17" s="8" t="s">
        <v>25</v>
      </c>
      <c r="C17" s="14">
        <v>2</v>
      </c>
      <c r="D17" s="10"/>
      <c r="E17" s="10"/>
      <c r="F17" s="10"/>
    </row>
    <row r="19" spans="1:3" ht="12.75">
      <c r="A19" s="8" t="s">
        <v>26</v>
      </c>
      <c r="B19" s="15"/>
      <c r="C19" s="16" t="s">
        <v>27</v>
      </c>
    </row>
    <row r="21" spans="1:5" ht="12.75">
      <c r="A21" s="8" t="s">
        <v>28</v>
      </c>
      <c r="C21" s="10" t="s">
        <v>29</v>
      </c>
      <c r="E21" s="10"/>
    </row>
    <row r="23" ht="12.75">
      <c r="A23" s="8" t="s">
        <v>30</v>
      </c>
    </row>
    <row r="26" ht="12.75">
      <c r="A26" s="8" t="s">
        <v>31</v>
      </c>
    </row>
    <row r="28" spans="1:3" ht="12.75">
      <c r="A28" s="11" t="s">
        <v>32</v>
      </c>
      <c r="B28" s="12"/>
      <c r="C28" s="12"/>
    </row>
    <row r="30" ht="12.75">
      <c r="A30" s="8" t="s">
        <v>33</v>
      </c>
    </row>
    <row r="32" spans="1:6" ht="12.75">
      <c r="A32" s="17"/>
      <c r="B32" s="18"/>
      <c r="C32" s="261" t="s">
        <v>34</v>
      </c>
      <c r="D32" s="262"/>
      <c r="E32" s="263" t="s">
        <v>35</v>
      </c>
      <c r="F32" s="264"/>
    </row>
    <row r="33" spans="1:6" ht="12.75">
      <c r="A33" s="19"/>
      <c r="B33" s="20"/>
      <c r="C33" s="21" t="s">
        <v>36</v>
      </c>
      <c r="D33" s="21" t="s">
        <v>37</v>
      </c>
      <c r="E33" s="22" t="s">
        <v>36</v>
      </c>
      <c r="F33" s="23" t="s">
        <v>37</v>
      </c>
    </row>
    <row r="34" spans="1:6" ht="12.75">
      <c r="A34" s="19"/>
      <c r="B34" s="20"/>
      <c r="C34" s="24" t="s">
        <v>38</v>
      </c>
      <c r="D34" s="24" t="s">
        <v>39</v>
      </c>
      <c r="E34" s="25" t="s">
        <v>40</v>
      </c>
      <c r="F34" s="26" t="s">
        <v>39</v>
      </c>
    </row>
    <row r="35" spans="1:6" ht="12.75">
      <c r="A35" s="19"/>
      <c r="B35" s="20"/>
      <c r="C35" s="24"/>
      <c r="D35" s="24" t="s">
        <v>38</v>
      </c>
      <c r="E35" s="25"/>
      <c r="F35" s="26" t="s">
        <v>41</v>
      </c>
    </row>
    <row r="36" spans="1:6" ht="12.75">
      <c r="A36" s="19"/>
      <c r="B36" s="20"/>
      <c r="C36" s="27"/>
      <c r="D36" s="27"/>
      <c r="E36" s="28"/>
      <c r="F36" s="29"/>
    </row>
    <row r="37" spans="1:6" ht="12.75">
      <c r="A37" s="19"/>
      <c r="B37" s="20"/>
      <c r="C37" s="24">
        <v>2002</v>
      </c>
      <c r="D37" s="24">
        <v>2001</v>
      </c>
      <c r="E37" s="25">
        <v>2002</v>
      </c>
      <c r="F37" s="26">
        <v>2001</v>
      </c>
    </row>
    <row r="38" spans="1:6" ht="12.75">
      <c r="A38" s="19"/>
      <c r="B38" s="20"/>
      <c r="C38" s="30"/>
      <c r="D38" s="30"/>
      <c r="E38" s="31"/>
      <c r="F38" s="32"/>
    </row>
    <row r="39" spans="1:6" ht="12.75">
      <c r="A39" s="19"/>
      <c r="B39" s="20"/>
      <c r="C39" s="33" t="s">
        <v>42</v>
      </c>
      <c r="D39" s="34">
        <v>37256</v>
      </c>
      <c r="E39" s="35">
        <v>37621</v>
      </c>
      <c r="F39" s="36">
        <v>37256</v>
      </c>
    </row>
    <row r="40" spans="1:6" ht="12.75">
      <c r="A40" s="37"/>
      <c r="B40" s="38"/>
      <c r="C40" s="39" t="s">
        <v>43</v>
      </c>
      <c r="D40" s="39" t="s">
        <v>43</v>
      </c>
      <c r="E40" s="40" t="s">
        <v>43</v>
      </c>
      <c r="F40" s="41" t="s">
        <v>43</v>
      </c>
    </row>
    <row r="41" spans="1:6" ht="12.75">
      <c r="A41" s="17">
        <v>1</v>
      </c>
      <c r="B41" s="42" t="s">
        <v>1</v>
      </c>
      <c r="C41" s="43">
        <f>'[1]P&amp;L'!B12/1000</f>
        <v>4383.16824</v>
      </c>
      <c r="D41" s="44">
        <f>'[1]P&amp;L'!D12/1000</f>
        <v>3391.28981</v>
      </c>
      <c r="E41" s="45">
        <f>'[1]P&amp;L'!F12/1000</f>
        <v>5672.20622</v>
      </c>
      <c r="F41" s="44">
        <f>'[1]P&amp;L'!H12/1000</f>
        <v>5709.645449999999</v>
      </c>
    </row>
    <row r="42" spans="1:6" ht="12.75">
      <c r="A42" s="19">
        <v>2</v>
      </c>
      <c r="B42" s="46" t="s">
        <v>44</v>
      </c>
      <c r="C42" s="47">
        <f>'[1]P&amp;L'!B24/1000</f>
        <v>2041.8289000000007</v>
      </c>
      <c r="D42" s="48">
        <v>142</v>
      </c>
      <c r="E42" s="49">
        <f>'[1]P&amp;L'!F24/1000</f>
        <v>1747.1734499999984</v>
      </c>
      <c r="F42" s="48">
        <f>'[1]P&amp;L'!H24/1000</f>
        <v>1051.8526299999987</v>
      </c>
    </row>
    <row r="43" spans="1:6" ht="12.75">
      <c r="A43" s="19">
        <v>3</v>
      </c>
      <c r="B43" s="46" t="s">
        <v>45</v>
      </c>
      <c r="C43" s="47">
        <f>'[1]P&amp;L'!B30/1000</f>
        <v>1636.4382600000008</v>
      </c>
      <c r="D43" s="48">
        <f>'[1]P&amp;L'!D30/1000</f>
        <v>104.00613999999977</v>
      </c>
      <c r="E43" s="49">
        <f>'[1]P&amp;L'!F30/1000</f>
        <v>1341.782809999998</v>
      </c>
      <c r="F43" s="48">
        <f>'[1]P&amp;L'!H30/1000</f>
        <v>1006.5176299999987</v>
      </c>
    </row>
    <row r="44" spans="1:6" ht="12.75">
      <c r="A44" s="19"/>
      <c r="B44" s="46" t="s">
        <v>46</v>
      </c>
      <c r="C44" s="50"/>
      <c r="D44" s="51"/>
      <c r="E44" s="52"/>
      <c r="F44" s="51"/>
    </row>
    <row r="45" spans="1:6" ht="12.75">
      <c r="A45" s="19">
        <v>4</v>
      </c>
      <c r="B45" s="46" t="s">
        <v>47</v>
      </c>
      <c r="C45" s="47">
        <f>'[1]P&amp;L'!B30/1000</f>
        <v>1636.4382600000008</v>
      </c>
      <c r="D45" s="48">
        <f>'[1]P&amp;L'!D30/1000</f>
        <v>104.00613999999977</v>
      </c>
      <c r="E45" s="49">
        <f>'[1]P&amp;L'!F30/1000</f>
        <v>1341.782809999998</v>
      </c>
      <c r="F45" s="48">
        <f>'[1]P&amp;L'!H30/1000</f>
        <v>1006.5176299999987</v>
      </c>
    </row>
    <row r="46" spans="1:6" ht="12.75">
      <c r="A46" s="19">
        <v>5</v>
      </c>
      <c r="B46" s="46" t="s">
        <v>48</v>
      </c>
      <c r="C46" s="53">
        <f>'[1]NOTES'!C97</f>
        <v>2.0455478250000008</v>
      </c>
      <c r="D46" s="54">
        <f>'[1]P&amp;L'!D32</f>
        <v>0.13000767499999974</v>
      </c>
      <c r="E46" s="55">
        <f>'[1]NOTES'!E97</f>
        <v>1.6772285124999977</v>
      </c>
      <c r="F46" s="54">
        <f>'[1]P&amp;L'!H32</f>
        <v>1.2581470374999983</v>
      </c>
    </row>
    <row r="47" spans="1:6" ht="12.75">
      <c r="A47" s="37">
        <v>6</v>
      </c>
      <c r="B47" s="56" t="s">
        <v>49</v>
      </c>
      <c r="C47" s="260" t="s">
        <v>170</v>
      </c>
      <c r="D47" s="257" t="s">
        <v>170</v>
      </c>
      <c r="E47" s="259" t="s">
        <v>170</v>
      </c>
      <c r="F47" s="257" t="s">
        <v>170</v>
      </c>
    </row>
    <row r="48" spans="1:6" ht="6" customHeight="1">
      <c r="A48" s="19"/>
      <c r="B48" s="20"/>
      <c r="C48" s="20"/>
      <c r="D48" s="20"/>
      <c r="E48" s="20"/>
      <c r="F48" s="57"/>
    </row>
    <row r="49" spans="1:6" ht="12.75">
      <c r="A49" s="58"/>
      <c r="B49" s="59"/>
      <c r="C49" s="261" t="s">
        <v>50</v>
      </c>
      <c r="D49" s="262"/>
      <c r="E49" s="270" t="s">
        <v>51</v>
      </c>
      <c r="F49" s="271"/>
    </row>
    <row r="50" spans="1:6" ht="12.75">
      <c r="A50" s="58">
        <v>7</v>
      </c>
      <c r="B50" s="60" t="s">
        <v>52</v>
      </c>
      <c r="C50" s="267">
        <f>('[1]BS'!B42-'[1]BS'!B31-'[1]BS'!B33-'[1]BS'!B39)/80000000</f>
        <v>0.02625036087499999</v>
      </c>
      <c r="D50" s="268"/>
      <c r="E50" s="267">
        <v>0.02</v>
      </c>
      <c r="F50" s="269"/>
    </row>
    <row r="51" spans="1:6" ht="12.75">
      <c r="A51" s="61"/>
      <c r="B51" s="62"/>
      <c r="C51" s="272"/>
      <c r="D51" s="273"/>
      <c r="E51" s="272"/>
      <c r="F51" s="274"/>
    </row>
    <row r="53" spans="1:2" ht="12.75">
      <c r="A53" s="11" t="s">
        <v>53</v>
      </c>
      <c r="B53" s="12"/>
    </row>
    <row r="55" spans="1:6" ht="12.75">
      <c r="A55" s="17"/>
      <c r="B55" s="18"/>
      <c r="C55" s="261" t="s">
        <v>34</v>
      </c>
      <c r="D55" s="265"/>
      <c r="E55" s="266" t="s">
        <v>35</v>
      </c>
      <c r="F55" s="264"/>
    </row>
    <row r="56" spans="1:6" ht="12.75">
      <c r="A56" s="19"/>
      <c r="B56" s="20"/>
      <c r="C56" s="21" t="s">
        <v>36</v>
      </c>
      <c r="D56" s="21" t="s">
        <v>37</v>
      </c>
      <c r="E56" s="22" t="s">
        <v>36</v>
      </c>
      <c r="F56" s="23" t="s">
        <v>37</v>
      </c>
    </row>
    <row r="57" spans="1:6" ht="12.75">
      <c r="A57" s="19"/>
      <c r="B57" s="20"/>
      <c r="C57" s="24" t="s">
        <v>38</v>
      </c>
      <c r="D57" s="24" t="s">
        <v>39</v>
      </c>
      <c r="E57" s="25" t="s">
        <v>40</v>
      </c>
      <c r="F57" s="26" t="s">
        <v>39</v>
      </c>
    </row>
    <row r="58" spans="1:6" ht="12.75">
      <c r="A58" s="19"/>
      <c r="B58" s="20"/>
      <c r="C58" s="24"/>
      <c r="D58" s="24" t="s">
        <v>38</v>
      </c>
      <c r="E58" s="25"/>
      <c r="F58" s="26" t="s">
        <v>41</v>
      </c>
    </row>
    <row r="59" spans="1:6" ht="12.75">
      <c r="A59" s="19"/>
      <c r="B59" s="20"/>
      <c r="C59" s="63"/>
      <c r="D59" s="63"/>
      <c r="E59" s="64"/>
      <c r="F59" s="65"/>
    </row>
    <row r="60" spans="1:6" ht="12.75">
      <c r="A60" s="19"/>
      <c r="B60" s="20"/>
      <c r="C60" s="24">
        <v>2002</v>
      </c>
      <c r="D60" s="24">
        <v>2001</v>
      </c>
      <c r="E60" s="25">
        <v>2002</v>
      </c>
      <c r="F60" s="26">
        <v>2001</v>
      </c>
    </row>
    <row r="61" spans="1:6" ht="12.75">
      <c r="A61" s="19"/>
      <c r="B61" s="20"/>
      <c r="C61" s="63"/>
      <c r="D61" s="63"/>
      <c r="E61" s="64"/>
      <c r="F61" s="65"/>
    </row>
    <row r="62" spans="1:6" ht="12.75">
      <c r="A62" s="19"/>
      <c r="B62" s="20"/>
      <c r="C62" s="33" t="s">
        <v>42</v>
      </c>
      <c r="D62" s="34">
        <v>37256</v>
      </c>
      <c r="E62" s="35">
        <v>37621</v>
      </c>
      <c r="F62" s="36">
        <v>37256</v>
      </c>
    </row>
    <row r="63" spans="1:6" ht="12.75">
      <c r="A63" s="37"/>
      <c r="B63" s="38"/>
      <c r="C63" s="39" t="s">
        <v>43</v>
      </c>
      <c r="D63" s="39" t="s">
        <v>43</v>
      </c>
      <c r="E63" s="40" t="s">
        <v>43</v>
      </c>
      <c r="F63" s="41" t="s">
        <v>43</v>
      </c>
    </row>
    <row r="64" spans="1:6" ht="12.75">
      <c r="A64" s="66">
        <v>1</v>
      </c>
      <c r="B64" s="67" t="s">
        <v>54</v>
      </c>
      <c r="C64" s="253">
        <v>2296</v>
      </c>
      <c r="D64" s="254">
        <v>421</v>
      </c>
      <c r="E64" s="254">
        <v>2276</v>
      </c>
      <c r="F64" s="255">
        <v>1609</v>
      </c>
    </row>
    <row r="65" spans="1:6" ht="12.75">
      <c r="A65" s="37">
        <v>2</v>
      </c>
      <c r="B65" s="56" t="s">
        <v>55</v>
      </c>
      <c r="C65" s="256">
        <f>'[1]P&amp;L'!B13/1000</f>
        <v>13.383659999999999</v>
      </c>
      <c r="D65" s="257" t="str">
        <f>'[1]P&amp;L'!D13</f>
        <v>-</v>
      </c>
      <c r="E65" s="256">
        <f>'[1]P&amp;L'!F13/1000</f>
        <v>18.268720000000002</v>
      </c>
      <c r="F65" s="258" t="str">
        <f>'[1]P&amp;L'!H13</f>
        <v>-</v>
      </c>
    </row>
    <row r="66" spans="1:6" ht="12.75">
      <c r="A66" s="37">
        <v>3</v>
      </c>
      <c r="B66" s="56" t="s">
        <v>56</v>
      </c>
      <c r="C66" s="277">
        <v>6</v>
      </c>
      <c r="D66" s="278">
        <v>3</v>
      </c>
      <c r="E66" s="277">
        <v>8</v>
      </c>
      <c r="F66" s="278">
        <v>5</v>
      </c>
    </row>
    <row r="68" ht="12.75" hidden="1">
      <c r="A68" s="14" t="s">
        <v>57</v>
      </c>
    </row>
    <row r="69" ht="12.75" hidden="1"/>
    <row r="70" ht="12.75" hidden="1">
      <c r="A70" s="8" t="s">
        <v>58</v>
      </c>
    </row>
    <row r="71" ht="12.75" hidden="1"/>
    <row r="72" ht="12.75" hidden="1">
      <c r="A72" s="6" t="s">
        <v>59</v>
      </c>
    </row>
    <row r="73" ht="12.75" hidden="1"/>
    <row r="74" spans="3:6" ht="12.75" hidden="1">
      <c r="C74" s="275" t="s">
        <v>34</v>
      </c>
      <c r="D74" s="275"/>
      <c r="E74" s="275" t="s">
        <v>35</v>
      </c>
      <c r="F74" s="275"/>
    </row>
    <row r="75" spans="3:6" ht="12.75" hidden="1">
      <c r="C75" s="68" t="s">
        <v>36</v>
      </c>
      <c r="D75" s="68" t="s">
        <v>37</v>
      </c>
      <c r="E75" s="68" t="s">
        <v>36</v>
      </c>
      <c r="F75" s="68" t="s">
        <v>37</v>
      </c>
    </row>
    <row r="76" spans="3:6" ht="12.75" hidden="1">
      <c r="C76" s="68" t="s">
        <v>38</v>
      </c>
      <c r="D76" s="68" t="s">
        <v>39</v>
      </c>
      <c r="E76" s="68" t="s">
        <v>40</v>
      </c>
      <c r="F76" s="68" t="s">
        <v>39</v>
      </c>
    </row>
    <row r="77" spans="3:6" ht="12.75" hidden="1">
      <c r="C77" s="68"/>
      <c r="D77" s="68" t="s">
        <v>38</v>
      </c>
      <c r="E77" s="68"/>
      <c r="F77" s="68" t="s">
        <v>41</v>
      </c>
    </row>
    <row r="78" spans="3:6" ht="12.75" hidden="1">
      <c r="C78" s="69" t="s">
        <v>42</v>
      </c>
      <c r="D78" s="69" t="s">
        <v>60</v>
      </c>
      <c r="E78" s="69" t="s">
        <v>42</v>
      </c>
      <c r="F78" s="69" t="s">
        <v>60</v>
      </c>
    </row>
    <row r="79" spans="3:6" ht="12.75" hidden="1">
      <c r="C79" s="70" t="s">
        <v>43</v>
      </c>
      <c r="D79" s="70" t="s">
        <v>43</v>
      </c>
      <c r="E79" s="70" t="s">
        <v>43</v>
      </c>
      <c r="F79" s="70" t="s">
        <v>43</v>
      </c>
    </row>
    <row r="80" ht="12.75" hidden="1"/>
    <row r="81" spans="1:4" ht="12.75" hidden="1">
      <c r="A81" s="8" t="s">
        <v>61</v>
      </c>
      <c r="B81" s="7" t="s">
        <v>1</v>
      </c>
      <c r="C81" s="71">
        <f>'[1]Con-3mths-Dec02'!H11</f>
        <v>4383168.24</v>
      </c>
      <c r="D81" s="72"/>
    </row>
    <row r="82" ht="12.75" hidden="1"/>
    <row r="83" spans="1:2" ht="12.75" hidden="1">
      <c r="A83" s="8" t="s">
        <v>62</v>
      </c>
      <c r="B83" s="7" t="s">
        <v>63</v>
      </c>
    </row>
    <row r="84" ht="12.75" hidden="1"/>
    <row r="85" spans="1:4" ht="12.75" hidden="1">
      <c r="A85" s="8" t="s">
        <v>64</v>
      </c>
      <c r="B85" s="7" t="s">
        <v>65</v>
      </c>
      <c r="C85" s="71">
        <f>'[1]Con-3mths-Dec02'!H32</f>
        <v>13383.66</v>
      </c>
      <c r="D85" s="73"/>
    </row>
    <row r="86" ht="12.75" hidden="1"/>
    <row r="87" spans="1:3" ht="12.75" hidden="1">
      <c r="A87" s="8" t="s">
        <v>66</v>
      </c>
      <c r="B87" s="7" t="s">
        <v>67</v>
      </c>
      <c r="C87" s="71">
        <f>SUM(C81:C85)</f>
        <v>4396551.9</v>
      </c>
    </row>
    <row r="88" ht="12.75" hidden="1">
      <c r="B88" s="7" t="s">
        <v>68</v>
      </c>
    </row>
    <row r="89" ht="12.75" hidden="1">
      <c r="B89" s="7" t="s">
        <v>69</v>
      </c>
    </row>
    <row r="90" ht="12.75" hidden="1">
      <c r="B90" s="7" t="s">
        <v>70</v>
      </c>
    </row>
    <row r="91" ht="12.75" hidden="1">
      <c r="B91" s="7" t="s">
        <v>71</v>
      </c>
    </row>
    <row r="92" ht="12.75" hidden="1"/>
    <row r="93" spans="1:3" ht="12.75" hidden="1">
      <c r="A93" s="8" t="s">
        <v>62</v>
      </c>
      <c r="B93" s="7" t="s">
        <v>72</v>
      </c>
      <c r="C93" s="71">
        <f>'[1]Con-3mths-Dec02'!H44+'[1]Con-3mths-Dec02'!H57+'[1]Con-3mths-Dec02'!H58</f>
        <v>7288.25</v>
      </c>
    </row>
    <row r="94" ht="12.75" hidden="1"/>
    <row r="95" spans="1:3" ht="12.75" hidden="1">
      <c r="A95" s="8" t="s">
        <v>64</v>
      </c>
      <c r="B95" s="7" t="s">
        <v>73</v>
      </c>
      <c r="C95" s="71">
        <f>'[1]Con-3mths-Dec02'!H40+'[1]Con-3mths-Dec02'!H41+'[1]Con-3mths-Dec02'!H42+'[1]Con-3mths-Dec02'!H46</f>
        <v>1003844.9099999999</v>
      </c>
    </row>
    <row r="96" ht="12.75" hidden="1"/>
    <row r="97" spans="1:2" ht="12.75" hidden="1">
      <c r="A97" s="8" t="s">
        <v>74</v>
      </c>
      <c r="B97" s="7" t="s">
        <v>75</v>
      </c>
    </row>
    <row r="98" ht="12.75" hidden="1"/>
    <row r="99" spans="1:3" ht="12.75" hidden="1">
      <c r="A99" s="8" t="s">
        <v>76</v>
      </c>
      <c r="B99" s="7" t="s">
        <v>77</v>
      </c>
      <c r="C99" s="71">
        <f>SUM(C93:C97)</f>
        <v>1011133.1599999999</v>
      </c>
    </row>
    <row r="100" ht="12.75" hidden="1">
      <c r="B100" s="7" t="s">
        <v>70</v>
      </c>
    </row>
    <row r="101" ht="12.75" hidden="1">
      <c r="B101" s="7" t="s">
        <v>71</v>
      </c>
    </row>
    <row r="102" ht="12.75" hidden="1"/>
    <row r="103" spans="1:2" ht="12.75" hidden="1">
      <c r="A103" s="8" t="s">
        <v>78</v>
      </c>
      <c r="B103" s="7" t="s">
        <v>79</v>
      </c>
    </row>
    <row r="104" ht="12.75" hidden="1">
      <c r="B104" s="7" t="s">
        <v>80</v>
      </c>
    </row>
    <row r="105" ht="12.75" hidden="1"/>
    <row r="106" spans="1:2" ht="12.75" hidden="1">
      <c r="A106" s="8" t="s">
        <v>81</v>
      </c>
      <c r="B106" s="7" t="s">
        <v>77</v>
      </c>
    </row>
    <row r="107" ht="12.75" hidden="1">
      <c r="B107" s="7" t="s">
        <v>70</v>
      </c>
    </row>
    <row r="108" ht="12.75" hidden="1">
      <c r="B108" s="7" t="s">
        <v>71</v>
      </c>
    </row>
    <row r="109" ht="12.75" hidden="1"/>
    <row r="110" spans="1:2" ht="12.75" hidden="1">
      <c r="A110" s="8" t="s">
        <v>82</v>
      </c>
      <c r="B110" s="7" t="s">
        <v>83</v>
      </c>
    </row>
    <row r="111" ht="12.75" hidden="1"/>
    <row r="112" spans="1:2" ht="12.75" hidden="1">
      <c r="A112" s="8" t="s">
        <v>84</v>
      </c>
      <c r="B112" s="7" t="s">
        <v>85</v>
      </c>
    </row>
    <row r="113" ht="12.75" hidden="1">
      <c r="B113" s="7" t="s">
        <v>86</v>
      </c>
    </row>
    <row r="114" ht="12.75" hidden="1"/>
    <row r="115" spans="1:3" ht="12.75" hidden="1">
      <c r="A115" s="8" t="s">
        <v>87</v>
      </c>
      <c r="B115" s="7" t="s">
        <v>88</v>
      </c>
      <c r="C115" s="74" t="s">
        <v>89</v>
      </c>
    </row>
    <row r="116" ht="12.75" hidden="1"/>
    <row r="117" spans="1:3" ht="12.75" hidden="1">
      <c r="A117" s="8" t="s">
        <v>90</v>
      </c>
      <c r="B117" s="7" t="s">
        <v>91</v>
      </c>
      <c r="C117" s="74" t="s">
        <v>89</v>
      </c>
    </row>
    <row r="118" ht="12.75" hidden="1">
      <c r="B118" s="7" t="s">
        <v>92</v>
      </c>
    </row>
    <row r="119" ht="12.75" hidden="1"/>
    <row r="120" spans="1:2" ht="12.75" hidden="1">
      <c r="A120" s="8" t="s">
        <v>93</v>
      </c>
      <c r="B120" s="7" t="s">
        <v>94</v>
      </c>
    </row>
    <row r="121" ht="12.75" hidden="1">
      <c r="B121" s="7" t="s">
        <v>95</v>
      </c>
    </row>
    <row r="122" ht="12.75" hidden="1">
      <c r="B122" s="7" t="s">
        <v>96</v>
      </c>
    </row>
    <row r="123" ht="12.75" hidden="1"/>
    <row r="124" spans="1:2" ht="12.75" hidden="1">
      <c r="A124" s="8" t="s">
        <v>97</v>
      </c>
      <c r="B124" s="7" t="s">
        <v>98</v>
      </c>
    </row>
    <row r="125" ht="12.75" hidden="1"/>
    <row r="126" spans="1:2" ht="12.75" hidden="1">
      <c r="A126" s="8" t="s">
        <v>87</v>
      </c>
      <c r="B126" s="7" t="s">
        <v>99</v>
      </c>
    </row>
    <row r="127" ht="12.75" hidden="1"/>
    <row r="128" spans="1:2" ht="12.75" hidden="1">
      <c r="A128" s="8" t="s">
        <v>100</v>
      </c>
      <c r="B128" s="7" t="s">
        <v>101</v>
      </c>
    </row>
    <row r="129" ht="12.75" hidden="1">
      <c r="B129" s="7" t="s">
        <v>102</v>
      </c>
    </row>
    <row r="130" ht="12.75" hidden="1"/>
    <row r="131" spans="1:2" ht="12.75" hidden="1">
      <c r="A131" s="8" t="s">
        <v>103</v>
      </c>
      <c r="B131" s="7" t="s">
        <v>104</v>
      </c>
    </row>
    <row r="132" ht="12.75" hidden="1">
      <c r="B132" s="7" t="s">
        <v>105</v>
      </c>
    </row>
    <row r="133" ht="12.75" hidden="1"/>
    <row r="134" spans="1:2" ht="12.75" hidden="1">
      <c r="A134" s="8">
        <v>3</v>
      </c>
      <c r="B134" s="7" t="s">
        <v>106</v>
      </c>
    </row>
    <row r="135" ht="12.75" hidden="1">
      <c r="B135" s="7" t="s">
        <v>107</v>
      </c>
    </row>
    <row r="136" ht="12.75" hidden="1">
      <c r="B136" s="7" t="s">
        <v>108</v>
      </c>
    </row>
    <row r="137" ht="12.75" hidden="1">
      <c r="B137" s="7" t="s">
        <v>109</v>
      </c>
    </row>
    <row r="138" ht="12.75" hidden="1"/>
    <row r="139" spans="1:2" ht="12.75" hidden="1">
      <c r="A139" s="8" t="s">
        <v>110</v>
      </c>
      <c r="B139" s="7" t="s">
        <v>111</v>
      </c>
    </row>
    <row r="140" ht="12.75" hidden="1">
      <c r="B140" s="7" t="s">
        <v>112</v>
      </c>
    </row>
    <row r="141" ht="12.75" hidden="1"/>
    <row r="142" spans="1:2" ht="12.75" hidden="1">
      <c r="A142" s="8" t="s">
        <v>113</v>
      </c>
      <c r="B142" s="7" t="s">
        <v>114</v>
      </c>
    </row>
    <row r="143" ht="12.75" hidden="1">
      <c r="B143" s="7" t="s">
        <v>112</v>
      </c>
    </row>
    <row r="144" ht="12.75" hidden="1"/>
    <row r="145" ht="12.75" hidden="1">
      <c r="A145" s="6" t="s">
        <v>115</v>
      </c>
    </row>
    <row r="146" spans="3:6" ht="12.75" hidden="1">
      <c r="C146" s="68" t="s">
        <v>116</v>
      </c>
      <c r="D146" s="75"/>
      <c r="E146" s="68" t="s">
        <v>117</v>
      </c>
      <c r="F146" s="20"/>
    </row>
    <row r="147" spans="3:6" ht="12.75" hidden="1">
      <c r="C147" s="68" t="s">
        <v>38</v>
      </c>
      <c r="D147" s="68"/>
      <c r="E147" s="68" t="s">
        <v>118</v>
      </c>
      <c r="F147" s="76"/>
    </row>
    <row r="148" spans="3:6" ht="12.75" hidden="1">
      <c r="C148" s="69" t="s">
        <v>42</v>
      </c>
      <c r="D148" s="68"/>
      <c r="E148" s="69" t="s">
        <v>60</v>
      </c>
      <c r="F148" s="76"/>
    </row>
    <row r="149" spans="3:6" ht="12.75" hidden="1">
      <c r="C149" s="70" t="s">
        <v>43</v>
      </c>
      <c r="D149" s="68"/>
      <c r="E149" s="70" t="s">
        <v>43</v>
      </c>
      <c r="F149" s="76"/>
    </row>
    <row r="150" spans="1:6" ht="12.75" hidden="1">
      <c r="A150" s="8">
        <v>1</v>
      </c>
      <c r="B150" s="7" t="s">
        <v>119</v>
      </c>
      <c r="C150" s="77"/>
      <c r="D150" s="78"/>
      <c r="E150" s="78"/>
      <c r="F150" s="77"/>
    </row>
    <row r="151" spans="3:6" ht="12.75" hidden="1">
      <c r="C151" s="74"/>
      <c r="D151" s="74"/>
      <c r="E151" s="74"/>
      <c r="F151" s="74"/>
    </row>
    <row r="152" spans="1:2" ht="12.75" hidden="1">
      <c r="A152" s="8">
        <v>2</v>
      </c>
      <c r="B152" s="7" t="s">
        <v>120</v>
      </c>
    </row>
    <row r="153" ht="12.75" hidden="1"/>
    <row r="154" spans="1:2" ht="12.75" hidden="1">
      <c r="A154" s="8">
        <v>3</v>
      </c>
      <c r="B154" s="7" t="s">
        <v>121</v>
      </c>
    </row>
    <row r="155" ht="12.75" hidden="1"/>
    <row r="156" spans="1:2" ht="12.75" hidden="1">
      <c r="A156" s="8">
        <v>4</v>
      </c>
      <c r="B156" s="7" t="s">
        <v>122</v>
      </c>
    </row>
    <row r="157" ht="12.75" hidden="1"/>
    <row r="158" spans="1:2" ht="12.75" hidden="1">
      <c r="A158" s="8">
        <v>5</v>
      </c>
      <c r="B158" s="7" t="s">
        <v>123</v>
      </c>
    </row>
    <row r="159" ht="12.75" hidden="1"/>
    <row r="160" spans="1:2" ht="12.75" hidden="1">
      <c r="A160" s="8">
        <v>6</v>
      </c>
      <c r="B160" s="7" t="s">
        <v>124</v>
      </c>
    </row>
    <row r="161" ht="12.75" hidden="1"/>
    <row r="162" spans="1:2" ht="12.75" hidden="1">
      <c r="A162" s="8">
        <v>7</v>
      </c>
      <c r="B162" s="7" t="s">
        <v>125</v>
      </c>
    </row>
    <row r="163" ht="12.75" hidden="1"/>
    <row r="164" spans="1:2" ht="12.75" hidden="1">
      <c r="A164" s="8">
        <v>8</v>
      </c>
      <c r="B164" s="7" t="s">
        <v>126</v>
      </c>
    </row>
    <row r="165" ht="12.75" hidden="1">
      <c r="B165" s="15" t="s">
        <v>127</v>
      </c>
    </row>
    <row r="166" ht="12.75" hidden="1">
      <c r="B166" s="15" t="s">
        <v>128</v>
      </c>
    </row>
    <row r="167" ht="12.75" hidden="1">
      <c r="B167" s="15" t="s">
        <v>129</v>
      </c>
    </row>
    <row r="168" ht="12.75" hidden="1">
      <c r="B168" s="15" t="s">
        <v>130</v>
      </c>
    </row>
    <row r="169" ht="12.75" hidden="1">
      <c r="B169" s="15" t="s">
        <v>131</v>
      </c>
    </row>
    <row r="170" ht="12.75" hidden="1"/>
    <row r="171" spans="1:2" ht="12.75" hidden="1">
      <c r="A171" s="8">
        <v>9</v>
      </c>
      <c r="B171" s="7" t="s">
        <v>132</v>
      </c>
    </row>
    <row r="172" ht="12.75" hidden="1">
      <c r="B172" s="15" t="s">
        <v>133</v>
      </c>
    </row>
    <row r="173" ht="12.75" hidden="1">
      <c r="B173" s="15" t="s">
        <v>134</v>
      </c>
    </row>
    <row r="174" ht="12.75" hidden="1">
      <c r="B174" s="15" t="s">
        <v>135</v>
      </c>
    </row>
    <row r="175" ht="12.75" hidden="1">
      <c r="B175" s="15" t="s">
        <v>136</v>
      </c>
    </row>
    <row r="176" ht="12.75" hidden="1">
      <c r="B176" s="15" t="s">
        <v>137</v>
      </c>
    </row>
    <row r="177" ht="12.75" hidden="1">
      <c r="B177" s="15" t="s">
        <v>131</v>
      </c>
    </row>
    <row r="178" ht="12.75" hidden="1"/>
    <row r="179" spans="1:2" ht="12.75" hidden="1">
      <c r="A179" s="8">
        <v>10</v>
      </c>
      <c r="B179" s="7" t="s">
        <v>138</v>
      </c>
    </row>
    <row r="180" ht="12.75" hidden="1">
      <c r="B180" s="7" t="s">
        <v>139</v>
      </c>
    </row>
    <row r="181" ht="12.75" hidden="1"/>
    <row r="182" spans="1:2" ht="12.75" hidden="1">
      <c r="A182" s="8">
        <v>11</v>
      </c>
      <c r="B182" s="7" t="s">
        <v>140</v>
      </c>
    </row>
    <row r="183" ht="12.75" hidden="1">
      <c r="B183" s="7" t="s">
        <v>11</v>
      </c>
    </row>
    <row r="184" ht="12.75" hidden="1">
      <c r="B184" s="7" t="s">
        <v>141</v>
      </c>
    </row>
    <row r="185" ht="12.75" hidden="1">
      <c r="B185" s="15" t="s">
        <v>142</v>
      </c>
    </row>
    <row r="186" ht="12.75" hidden="1">
      <c r="B186" s="15" t="s">
        <v>143</v>
      </c>
    </row>
    <row r="187" ht="12.75" hidden="1">
      <c r="B187" s="15" t="s">
        <v>144</v>
      </c>
    </row>
    <row r="188" ht="12.75" hidden="1">
      <c r="B188" s="15" t="s">
        <v>145</v>
      </c>
    </row>
    <row r="189" ht="12.75" hidden="1">
      <c r="B189" s="15" t="s">
        <v>146</v>
      </c>
    </row>
    <row r="190" ht="12.75" hidden="1">
      <c r="B190" s="15" t="s">
        <v>147</v>
      </c>
    </row>
    <row r="191" ht="12.75" hidden="1"/>
    <row r="192" spans="1:2" ht="12.75" hidden="1">
      <c r="A192" s="8">
        <v>12</v>
      </c>
      <c r="B192" s="7" t="s">
        <v>148</v>
      </c>
    </row>
    <row r="193" ht="12.75" hidden="1"/>
    <row r="194" spans="1:2" ht="12.75" hidden="1">
      <c r="A194" s="8">
        <v>13</v>
      </c>
      <c r="B194" s="7" t="s">
        <v>149</v>
      </c>
    </row>
    <row r="195" ht="12.75" hidden="1"/>
    <row r="196" spans="1:2" ht="12.75" hidden="1">
      <c r="A196" s="8">
        <v>14</v>
      </c>
      <c r="B196" s="7" t="s">
        <v>150</v>
      </c>
    </row>
    <row r="197" ht="12.75" hidden="1"/>
    <row r="198" spans="1:2" ht="12.75" hidden="1">
      <c r="A198" s="8">
        <v>15</v>
      </c>
      <c r="B198" s="7" t="s">
        <v>151</v>
      </c>
    </row>
    <row r="199" ht="12.75" hidden="1"/>
    <row r="200" spans="1:2" ht="12.75" hidden="1">
      <c r="A200" s="8">
        <v>16</v>
      </c>
      <c r="B200" s="7" t="s">
        <v>52</v>
      </c>
    </row>
  </sheetData>
  <mergeCells count="12">
    <mergeCell ref="C74:D74"/>
    <mergeCell ref="E74:F74"/>
    <mergeCell ref="C32:D32"/>
    <mergeCell ref="E32:F32"/>
    <mergeCell ref="C55:D55"/>
    <mergeCell ref="E55:F55"/>
    <mergeCell ref="C50:D50"/>
    <mergeCell ref="E50:F50"/>
    <mergeCell ref="C49:D49"/>
    <mergeCell ref="E49:F49"/>
    <mergeCell ref="C51:D51"/>
    <mergeCell ref="E51:F51"/>
  </mergeCells>
  <printOptions/>
  <pageMargins left="0.3" right="0.3" top="0.25" bottom="0.25" header="0.5" footer="0.5"/>
  <pageSetup horizontalDpi="300" verticalDpi="300" orientation="portrait" scale="75" r:id="rId1"/>
  <rowBreaks count="2" manualBreakCount="2">
    <brk id="67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05"/>
  <sheetViews>
    <sheetView tabSelected="1" zoomScale="75" zoomScaleNormal="75"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3" sqref="A13"/>
    </sheetView>
  </sheetViews>
  <sheetFormatPr defaultColWidth="9.140625" defaultRowHeight="12.75"/>
  <cols>
    <col min="1" max="1" width="49.8515625" style="80" customWidth="1"/>
    <col min="2" max="2" width="11.57421875" style="80" customWidth="1"/>
    <col min="3" max="3" width="5.140625" style="80" customWidth="1"/>
    <col min="4" max="4" width="11.57421875" style="80" customWidth="1"/>
    <col min="5" max="5" width="5.140625" style="80" customWidth="1"/>
    <col min="6" max="6" width="11.57421875" style="80" customWidth="1"/>
    <col min="7" max="7" width="5.140625" style="80" customWidth="1"/>
    <col min="8" max="8" width="11.57421875" style="80" customWidth="1"/>
    <col min="9" max="16384" width="9.140625" style="80" customWidth="1"/>
  </cols>
  <sheetData>
    <row r="2" ht="15">
      <c r="A2" s="79" t="s">
        <v>17</v>
      </c>
    </row>
    <row r="3" ht="15">
      <c r="A3" s="81" t="s">
        <v>152</v>
      </c>
    </row>
    <row r="4" spans="1:8" ht="15.75" thickBot="1">
      <c r="A4" s="82" t="s">
        <v>153</v>
      </c>
      <c r="B4" s="83"/>
      <c r="C4" s="83"/>
      <c r="D4" s="83"/>
      <c r="E4" s="83"/>
      <c r="F4" s="83"/>
      <c r="G4" s="83"/>
      <c r="H4" s="83"/>
    </row>
    <row r="5" ht="15">
      <c r="A5" s="84"/>
    </row>
    <row r="6" spans="1:5" s="84" customFormat="1" ht="14.25">
      <c r="A6" s="85" t="s">
        <v>154</v>
      </c>
      <c r="B6" s="86"/>
      <c r="C6" s="86"/>
      <c r="D6" s="86"/>
      <c r="E6" s="86"/>
    </row>
    <row r="8" spans="2:8" ht="15">
      <c r="B8" s="87"/>
      <c r="C8" s="88" t="s">
        <v>155</v>
      </c>
      <c r="D8" s="87"/>
      <c r="E8" s="88"/>
      <c r="F8" s="87"/>
      <c r="G8" s="88" t="s">
        <v>156</v>
      </c>
      <c r="H8" s="87"/>
    </row>
    <row r="9" spans="2:8" ht="15">
      <c r="B9" s="89"/>
      <c r="C9" s="90" t="s">
        <v>157</v>
      </c>
      <c r="D9" s="89"/>
      <c r="E9" s="88"/>
      <c r="F9" s="89"/>
      <c r="G9" s="90" t="s">
        <v>157</v>
      </c>
      <c r="H9" s="89"/>
    </row>
    <row r="10" spans="2:8" ht="15">
      <c r="B10" s="91" t="s">
        <v>158</v>
      </c>
      <c r="C10" s="88"/>
      <c r="D10" s="91" t="s">
        <v>159</v>
      </c>
      <c r="E10" s="88"/>
      <c r="F10" s="88">
        <v>2002</v>
      </c>
      <c r="G10" s="88"/>
      <c r="H10" s="88">
        <v>2001</v>
      </c>
    </row>
    <row r="11" spans="2:8" ht="15">
      <c r="B11" s="92" t="s">
        <v>160</v>
      </c>
      <c r="D11" s="92" t="s">
        <v>160</v>
      </c>
      <c r="E11" s="88"/>
      <c r="F11" s="92" t="s">
        <v>160</v>
      </c>
      <c r="H11" s="92" t="s">
        <v>160</v>
      </c>
    </row>
    <row r="12" spans="1:9" ht="15">
      <c r="A12" s="93" t="s">
        <v>1</v>
      </c>
      <c r="B12" s="94">
        <f>'[1]Summary-3mths'!D13</f>
        <v>4383168.24</v>
      </c>
      <c r="C12" s="94"/>
      <c r="D12" s="94">
        <f>'[1]Summary-3mths'!E13</f>
        <v>3391289.81</v>
      </c>
      <c r="E12" s="94"/>
      <c r="F12" s="94">
        <f>'[1]Summary-6mths'!D58</f>
        <v>5672206.22</v>
      </c>
      <c r="G12" s="94"/>
      <c r="H12" s="94">
        <f>'[1]Summary-6mths'!E58</f>
        <v>5709645.449999999</v>
      </c>
      <c r="I12" s="95"/>
    </row>
    <row r="13" spans="1:9" ht="15">
      <c r="A13" s="93" t="s">
        <v>206</v>
      </c>
      <c r="B13" s="96">
        <f>'[1]Summary-3mths'!D14</f>
        <v>13383.66</v>
      </c>
      <c r="C13" s="94"/>
      <c r="D13" s="97" t="s">
        <v>5</v>
      </c>
      <c r="E13" s="94"/>
      <c r="F13" s="96">
        <f>'[1]Summary-6mths'!D59</f>
        <v>18268.72</v>
      </c>
      <c r="G13" s="94"/>
      <c r="H13" s="98" t="s">
        <v>5</v>
      </c>
      <c r="I13" s="95"/>
    </row>
    <row r="14" spans="1:9" ht="15">
      <c r="A14" s="99"/>
      <c r="B14" s="94">
        <f>SUM(B12:B13)</f>
        <v>4396551.9</v>
      </c>
      <c r="C14" s="94"/>
      <c r="D14" s="94">
        <f>SUM(D12:D13)</f>
        <v>3391289.81</v>
      </c>
      <c r="E14" s="94"/>
      <c r="F14" s="94">
        <f>SUM(F12:F13)</f>
        <v>5690474.9399999995</v>
      </c>
      <c r="G14" s="94"/>
      <c r="H14" s="94">
        <f>SUM(H12:H13)</f>
        <v>5709645.449999999</v>
      </c>
      <c r="I14" s="95"/>
    </row>
    <row r="15" spans="1:9" ht="15">
      <c r="A15" s="99"/>
      <c r="B15" s="94"/>
      <c r="C15" s="94"/>
      <c r="D15" s="94"/>
      <c r="E15" s="94"/>
      <c r="G15" s="94"/>
      <c r="H15" s="94"/>
      <c r="I15" s="95"/>
    </row>
    <row r="16" spans="1:9" ht="15">
      <c r="A16" s="99" t="s">
        <v>161</v>
      </c>
      <c r="B16" s="100">
        <f>'[1]Summary-3mths'!D17</f>
        <v>-747679.97</v>
      </c>
      <c r="C16" s="94"/>
      <c r="D16" s="94">
        <f>'[1]Summary-3mths'!E17</f>
        <v>-1478896.68</v>
      </c>
      <c r="E16" s="94"/>
      <c r="F16" s="94">
        <f>'[1]Summary-6mths'!D62</f>
        <v>-1338926.4700000002</v>
      </c>
      <c r="G16" s="94"/>
      <c r="H16" s="94">
        <f>'[1]Summary-6mths'!E62</f>
        <v>-1664606.7900000003</v>
      </c>
      <c r="I16" s="95"/>
    </row>
    <row r="17" spans="1:9" ht="15">
      <c r="A17" s="99"/>
      <c r="B17" s="100"/>
      <c r="C17" s="94"/>
      <c r="D17" s="94"/>
      <c r="E17" s="94"/>
      <c r="F17" s="94"/>
      <c r="G17" s="94"/>
      <c r="H17" s="94"/>
      <c r="I17" s="95"/>
    </row>
    <row r="18" spans="1:9" ht="15">
      <c r="A18" s="99" t="s">
        <v>2</v>
      </c>
      <c r="B18" s="100">
        <f>'[1]Summary-3mths'!D19</f>
        <v>-1333484.52</v>
      </c>
      <c r="C18" s="94"/>
      <c r="D18" s="94">
        <f>'[1]Summary-3mths'!E19</f>
        <v>-1488857.5900000003</v>
      </c>
      <c r="E18" s="94"/>
      <c r="F18" s="94">
        <f>'[1]Summary-6mths'!D64</f>
        <v>-2049623.11</v>
      </c>
      <c r="G18" s="94"/>
      <c r="H18" s="94">
        <f>'[1]Summary-6mths'!E64</f>
        <v>-2430799.2300000004</v>
      </c>
      <c r="I18" s="95"/>
    </row>
    <row r="19" spans="1:9" ht="15">
      <c r="A19" s="99"/>
      <c r="B19" s="100"/>
      <c r="C19" s="101"/>
      <c r="D19" s="94"/>
      <c r="E19" s="101"/>
      <c r="F19" s="94"/>
      <c r="G19" s="101"/>
      <c r="H19" s="94"/>
      <c r="I19" s="95"/>
    </row>
    <row r="20" spans="1:9" ht="15">
      <c r="A20" s="99" t="s">
        <v>162</v>
      </c>
      <c r="B20" s="100">
        <f>'[1]Summary-3mths'!D21</f>
        <v>-281193.4</v>
      </c>
      <c r="C20" s="101"/>
      <c r="D20" s="101">
        <f>'[1]Summary-3mths'!E21</f>
        <v>-281193.4</v>
      </c>
      <c r="E20" s="101"/>
      <c r="F20" s="101">
        <f>'[1]Summary-6mths'!D66</f>
        <v>-562386.8</v>
      </c>
      <c r="G20" s="101"/>
      <c r="H20" s="101">
        <f>'[1]Summary-6mths'!E66</f>
        <v>-562386.8</v>
      </c>
      <c r="I20" s="95"/>
    </row>
    <row r="21" spans="1:9" ht="15">
      <c r="A21" s="99"/>
      <c r="B21" s="100"/>
      <c r="C21" s="101"/>
      <c r="D21" s="101"/>
      <c r="E21" s="101"/>
      <c r="F21" s="101"/>
      <c r="G21" s="101"/>
      <c r="H21" s="101"/>
      <c r="I21" s="95"/>
    </row>
    <row r="22" spans="1:9" ht="15">
      <c r="A22" s="99" t="str">
        <f>'[1]Summary-6mths'!B68</f>
        <v>Share of Profit/(Loss) In Associated Company</v>
      </c>
      <c r="B22" s="102">
        <f>'[1]Con-6mths-Dec02'!O48</f>
        <v>7634.89</v>
      </c>
      <c r="C22" s="101"/>
      <c r="D22" s="97" t="s">
        <v>5</v>
      </c>
      <c r="E22" s="101"/>
      <c r="F22" s="96">
        <f>'[1]Summary-6mths'!D68</f>
        <v>7634.89</v>
      </c>
      <c r="G22" s="101"/>
      <c r="H22" s="97" t="s">
        <v>5</v>
      </c>
      <c r="I22" s="95"/>
    </row>
    <row r="23" spans="1:9" ht="15">
      <c r="A23" s="99"/>
      <c r="B23" s="101"/>
      <c r="C23" s="101"/>
      <c r="D23" s="101"/>
      <c r="E23" s="101"/>
      <c r="F23" s="101"/>
      <c r="G23" s="101"/>
      <c r="H23" s="101"/>
      <c r="I23" s="95"/>
    </row>
    <row r="24" spans="1:9" ht="15">
      <c r="A24" s="99" t="s">
        <v>163</v>
      </c>
      <c r="B24" s="101">
        <f>SUM(B14:B22)</f>
        <v>2041828.9000000006</v>
      </c>
      <c r="C24" s="101"/>
      <c r="D24" s="101">
        <f>SUM(D14:D22)</f>
        <v>142342.13999999978</v>
      </c>
      <c r="E24" s="101"/>
      <c r="F24" s="101">
        <f>SUM(F14:F22)</f>
        <v>1747173.4499999983</v>
      </c>
      <c r="G24" s="101"/>
      <c r="H24" s="101">
        <f>SUM(H14:H22)</f>
        <v>1051852.6299999987</v>
      </c>
      <c r="I24" s="95"/>
    </row>
    <row r="25" spans="1:9" ht="15">
      <c r="A25" s="99"/>
      <c r="B25" s="101"/>
      <c r="C25" s="101"/>
      <c r="D25" s="101"/>
      <c r="E25" s="101"/>
      <c r="F25" s="101"/>
      <c r="G25" s="101"/>
      <c r="H25" s="101"/>
      <c r="I25" s="95"/>
    </row>
    <row r="26" spans="1:9" ht="15">
      <c r="A26" s="99" t="s">
        <v>164</v>
      </c>
      <c r="B26" s="101">
        <f>'[1]Summary-3mths'!D27</f>
        <v>-405390.64</v>
      </c>
      <c r="C26" s="101"/>
      <c r="D26" s="101">
        <f>'[1]Summary-3mths'!E27</f>
        <v>-38336</v>
      </c>
      <c r="E26" s="101"/>
      <c r="F26" s="101">
        <f>'[1]Summary-6mths'!D72</f>
        <v>-405390.64</v>
      </c>
      <c r="G26" s="101"/>
      <c r="H26" s="101">
        <f>'[1]Summary-6mths'!E72</f>
        <v>-45335</v>
      </c>
      <c r="I26" s="95"/>
    </row>
    <row r="27" spans="1:9" ht="15">
      <c r="A27" s="99"/>
      <c r="B27" s="101"/>
      <c r="C27" s="101"/>
      <c r="D27" s="101"/>
      <c r="E27" s="101"/>
      <c r="F27" s="101"/>
      <c r="G27" s="101"/>
      <c r="H27" s="101"/>
      <c r="I27" s="95"/>
    </row>
    <row r="28" spans="1:9" ht="15">
      <c r="A28" s="99" t="s">
        <v>165</v>
      </c>
      <c r="B28" s="97" t="s">
        <v>5</v>
      </c>
      <c r="C28" s="101"/>
      <c r="D28" s="98" t="s">
        <v>5</v>
      </c>
      <c r="E28" s="101"/>
      <c r="F28" s="98" t="s">
        <v>5</v>
      </c>
      <c r="G28" s="101"/>
      <c r="H28" s="98" t="s">
        <v>5</v>
      </c>
      <c r="I28" s="95"/>
    </row>
    <row r="29" spans="1:9" ht="15">
      <c r="A29" s="99"/>
      <c r="B29" s="101"/>
      <c r="C29" s="101"/>
      <c r="D29" s="101"/>
      <c r="E29" s="101"/>
      <c r="F29" s="101"/>
      <c r="G29" s="101"/>
      <c r="H29" s="101"/>
      <c r="I29" s="95"/>
    </row>
    <row r="30" spans="1:9" ht="15.75" thickBot="1">
      <c r="A30" s="99" t="s">
        <v>166</v>
      </c>
      <c r="B30" s="103">
        <f>SUM(B24:B28)</f>
        <v>1636438.2600000007</v>
      </c>
      <c r="C30" s="101"/>
      <c r="D30" s="103">
        <f>SUM(D24:D28)</f>
        <v>104006.13999999978</v>
      </c>
      <c r="E30" s="101"/>
      <c r="F30" s="103">
        <f>SUM(F24:F28)</f>
        <v>1341782.8099999982</v>
      </c>
      <c r="G30" s="101"/>
      <c r="H30" s="103">
        <f>SUM(H24:H28)</f>
        <v>1006517.6299999987</v>
      </c>
      <c r="I30" s="95"/>
    </row>
    <row r="31" spans="1:9" ht="15.75" thickTop="1">
      <c r="A31" s="104"/>
      <c r="B31" s="105"/>
      <c r="C31" s="105"/>
      <c r="D31" s="105"/>
      <c r="E31" s="105"/>
      <c r="F31" s="105"/>
      <c r="G31" s="105"/>
      <c r="H31" s="105"/>
      <c r="I31" s="95"/>
    </row>
    <row r="32" spans="1:9" ht="15">
      <c r="A32" s="106" t="s">
        <v>167</v>
      </c>
      <c r="B32" s="107">
        <f>B30/80000000*100</f>
        <v>2.0455478250000008</v>
      </c>
      <c r="C32" s="108"/>
      <c r="D32" s="109">
        <f>D30/80000000*100</f>
        <v>0.13000767499999974</v>
      </c>
      <c r="E32" s="108"/>
      <c r="F32" s="109">
        <f>F30/80000000*100</f>
        <v>1.6772285124999977</v>
      </c>
      <c r="G32" s="108"/>
      <c r="H32" s="109">
        <f>H30/80000000*100</f>
        <v>1.2581470374999983</v>
      </c>
      <c r="I32" s="95"/>
    </row>
    <row r="33" spans="1:9" ht="15">
      <c r="A33" s="106" t="s">
        <v>168</v>
      </c>
      <c r="B33" s="110" t="s">
        <v>169</v>
      </c>
      <c r="C33" s="111"/>
      <c r="D33" s="110" t="s">
        <v>169</v>
      </c>
      <c r="E33" s="111"/>
      <c r="F33" s="110" t="s">
        <v>169</v>
      </c>
      <c r="G33" s="111"/>
      <c r="H33" s="110" t="s">
        <v>169</v>
      </c>
      <c r="I33" s="95"/>
    </row>
    <row r="34" spans="1:9" ht="15">
      <c r="A34" s="104"/>
      <c r="B34" s="112"/>
      <c r="C34" s="112"/>
      <c r="D34" s="112"/>
      <c r="E34" s="112"/>
      <c r="F34" s="112"/>
      <c r="G34" s="112"/>
      <c r="H34" s="112"/>
      <c r="I34" s="95"/>
    </row>
    <row r="35" spans="1:9" ht="15">
      <c r="A35" s="106" t="s">
        <v>49</v>
      </c>
      <c r="B35" s="113" t="s">
        <v>170</v>
      </c>
      <c r="C35" s="114"/>
      <c r="D35" s="113" t="s">
        <v>170</v>
      </c>
      <c r="E35" s="114"/>
      <c r="F35" s="113" t="s">
        <v>170</v>
      </c>
      <c r="G35" s="114"/>
      <c r="H35" s="113" t="s">
        <v>170</v>
      </c>
      <c r="I35" s="95"/>
    </row>
    <row r="36" spans="1:9" ht="15">
      <c r="A36" s="104"/>
      <c r="B36" s="115"/>
      <c r="C36" s="115"/>
      <c r="D36" s="115"/>
      <c r="E36" s="115"/>
      <c r="F36" s="115"/>
      <c r="G36" s="115"/>
      <c r="H36" s="115"/>
      <c r="I36" s="95"/>
    </row>
    <row r="37" spans="2:9" ht="15">
      <c r="B37" s="115"/>
      <c r="C37" s="115"/>
      <c r="D37" s="115"/>
      <c r="E37" s="115"/>
      <c r="F37" s="115"/>
      <c r="G37" s="115"/>
      <c r="H37" s="115"/>
      <c r="I37" s="95"/>
    </row>
    <row r="38" spans="2:9" ht="15">
      <c r="B38" s="115"/>
      <c r="C38" s="115"/>
      <c r="D38" s="115"/>
      <c r="E38" s="115"/>
      <c r="F38" s="115"/>
      <c r="G38" s="115"/>
      <c r="H38" s="115"/>
      <c r="I38" s="95"/>
    </row>
    <row r="39" spans="2:9" ht="15">
      <c r="B39" s="115"/>
      <c r="C39" s="115"/>
      <c r="D39" s="115"/>
      <c r="E39" s="115"/>
      <c r="F39" s="115"/>
      <c r="G39" s="115"/>
      <c r="H39" s="115"/>
      <c r="I39" s="95"/>
    </row>
    <row r="40" spans="2:9" ht="15">
      <c r="B40" s="115"/>
      <c r="C40" s="115"/>
      <c r="D40" s="115"/>
      <c r="E40" s="115"/>
      <c r="F40" s="115"/>
      <c r="G40" s="115"/>
      <c r="H40" s="115"/>
      <c r="I40" s="95"/>
    </row>
    <row r="41" spans="2:9" ht="15">
      <c r="B41" s="115"/>
      <c r="C41" s="115"/>
      <c r="D41" s="115"/>
      <c r="E41" s="115"/>
      <c r="F41" s="115"/>
      <c r="G41" s="115"/>
      <c r="H41" s="115"/>
      <c r="I41" s="95"/>
    </row>
    <row r="42" spans="2:9" ht="15">
      <c r="B42" s="115"/>
      <c r="C42" s="115"/>
      <c r="D42" s="115"/>
      <c r="E42" s="115"/>
      <c r="F42" s="115"/>
      <c r="G42" s="115"/>
      <c r="H42" s="115"/>
      <c r="I42" s="95"/>
    </row>
    <row r="43" spans="2:9" ht="15">
      <c r="B43" s="115"/>
      <c r="C43" s="115"/>
      <c r="D43" s="115"/>
      <c r="E43" s="115"/>
      <c r="F43" s="115"/>
      <c r="G43" s="115"/>
      <c r="H43" s="115"/>
      <c r="I43" s="95"/>
    </row>
    <row r="44" spans="2:9" ht="15">
      <c r="B44" s="115"/>
      <c r="C44" s="115"/>
      <c r="D44" s="115"/>
      <c r="E44" s="115"/>
      <c r="F44" s="115"/>
      <c r="G44" s="115"/>
      <c r="H44" s="115"/>
      <c r="I44" s="95"/>
    </row>
    <row r="45" spans="2:9" ht="15">
      <c r="B45" s="115"/>
      <c r="C45" s="115"/>
      <c r="D45" s="115"/>
      <c r="E45" s="115"/>
      <c r="F45" s="115"/>
      <c r="G45" s="115"/>
      <c r="H45" s="115"/>
      <c r="I45" s="95"/>
    </row>
    <row r="46" spans="2:9" ht="15">
      <c r="B46" s="115"/>
      <c r="C46" s="115"/>
      <c r="D46" s="115"/>
      <c r="E46" s="115"/>
      <c r="F46" s="115"/>
      <c r="G46" s="115"/>
      <c r="H46" s="115"/>
      <c r="I46" s="95"/>
    </row>
    <row r="47" spans="2:9" ht="15">
      <c r="B47" s="115"/>
      <c r="C47" s="115"/>
      <c r="D47" s="115"/>
      <c r="E47" s="115"/>
      <c r="F47" s="115"/>
      <c r="G47" s="115"/>
      <c r="H47" s="115"/>
      <c r="I47" s="95"/>
    </row>
    <row r="48" spans="2:9" ht="15">
      <c r="B48" s="115"/>
      <c r="C48" s="115"/>
      <c r="D48" s="115"/>
      <c r="E48" s="115"/>
      <c r="F48" s="115"/>
      <c r="G48" s="115"/>
      <c r="H48" s="115"/>
      <c r="I48" s="95"/>
    </row>
    <row r="49" spans="2:9" ht="15">
      <c r="B49" s="115"/>
      <c r="C49" s="115"/>
      <c r="D49" s="115"/>
      <c r="E49" s="115"/>
      <c r="F49" s="115"/>
      <c r="G49" s="115"/>
      <c r="H49" s="115"/>
      <c r="I49" s="95"/>
    </row>
    <row r="50" spans="2:9" ht="15">
      <c r="B50" s="115"/>
      <c r="C50" s="115"/>
      <c r="D50" s="115"/>
      <c r="E50" s="115"/>
      <c r="F50" s="115"/>
      <c r="G50" s="115"/>
      <c r="H50" s="115"/>
      <c r="I50" s="95"/>
    </row>
    <row r="51" spans="2:9" ht="15">
      <c r="B51" s="115"/>
      <c r="C51" s="115"/>
      <c r="D51" s="115"/>
      <c r="E51" s="115"/>
      <c r="F51" s="115"/>
      <c r="G51" s="115"/>
      <c r="H51" s="115"/>
      <c r="I51" s="95"/>
    </row>
    <row r="52" spans="2:9" ht="15">
      <c r="B52" s="115"/>
      <c r="C52" s="115"/>
      <c r="D52" s="115"/>
      <c r="E52" s="115"/>
      <c r="F52" s="115"/>
      <c r="G52" s="115"/>
      <c r="H52" s="115"/>
      <c r="I52" s="95"/>
    </row>
    <row r="53" spans="2:9" ht="15">
      <c r="B53" s="115"/>
      <c r="C53" s="115"/>
      <c r="D53" s="115"/>
      <c r="E53" s="115"/>
      <c r="F53" s="115"/>
      <c r="G53" s="115"/>
      <c r="H53" s="115"/>
      <c r="I53" s="95"/>
    </row>
    <row r="54" spans="2:9" ht="15">
      <c r="B54" s="115"/>
      <c r="C54" s="115"/>
      <c r="D54" s="115"/>
      <c r="E54" s="115"/>
      <c r="F54" s="115"/>
      <c r="G54" s="115"/>
      <c r="H54" s="115"/>
      <c r="I54" s="95"/>
    </row>
    <row r="55" spans="2:9" ht="15">
      <c r="B55" s="115"/>
      <c r="C55" s="115"/>
      <c r="D55" s="115"/>
      <c r="E55" s="115"/>
      <c r="F55" s="115"/>
      <c r="G55" s="115"/>
      <c r="H55" s="115"/>
      <c r="I55" s="95"/>
    </row>
    <row r="56" spans="2:9" ht="15">
      <c r="B56" s="115"/>
      <c r="C56" s="115"/>
      <c r="D56" s="115"/>
      <c r="E56" s="115"/>
      <c r="F56" s="115"/>
      <c r="G56" s="115"/>
      <c r="H56" s="115"/>
      <c r="I56" s="95"/>
    </row>
    <row r="57" spans="2:9" ht="15">
      <c r="B57" s="115"/>
      <c r="C57" s="115"/>
      <c r="D57" s="115"/>
      <c r="E57" s="115"/>
      <c r="F57" s="115"/>
      <c r="G57" s="115"/>
      <c r="H57" s="115"/>
      <c r="I57" s="95"/>
    </row>
    <row r="58" spans="2:9" ht="15">
      <c r="B58" s="115"/>
      <c r="C58" s="115"/>
      <c r="D58" s="115"/>
      <c r="E58" s="115"/>
      <c r="F58" s="115"/>
      <c r="G58" s="115"/>
      <c r="H58" s="115"/>
      <c r="I58" s="95"/>
    </row>
    <row r="59" spans="2:9" ht="15">
      <c r="B59" s="115"/>
      <c r="C59" s="115"/>
      <c r="D59" s="115"/>
      <c r="E59" s="115"/>
      <c r="F59" s="115"/>
      <c r="G59" s="115"/>
      <c r="H59" s="115"/>
      <c r="I59" s="95"/>
    </row>
    <row r="60" spans="2:9" ht="15">
      <c r="B60" s="115"/>
      <c r="C60" s="115"/>
      <c r="D60" s="115"/>
      <c r="E60" s="115"/>
      <c r="F60" s="115"/>
      <c r="G60" s="115"/>
      <c r="H60" s="115"/>
      <c r="I60" s="95"/>
    </row>
    <row r="61" spans="2:9" ht="15">
      <c r="B61" s="115"/>
      <c r="C61" s="115"/>
      <c r="D61" s="115"/>
      <c r="E61" s="115"/>
      <c r="F61" s="115"/>
      <c r="G61" s="115"/>
      <c r="H61" s="115"/>
      <c r="I61" s="95"/>
    </row>
    <row r="62" spans="2:9" ht="15">
      <c r="B62" s="115"/>
      <c r="C62" s="115"/>
      <c r="D62" s="115"/>
      <c r="E62" s="115"/>
      <c r="F62" s="115"/>
      <c r="G62" s="115"/>
      <c r="H62" s="115"/>
      <c r="I62" s="95"/>
    </row>
    <row r="63" spans="2:9" ht="15">
      <c r="B63" s="115"/>
      <c r="C63" s="115"/>
      <c r="D63" s="115"/>
      <c r="E63" s="115"/>
      <c r="F63" s="115"/>
      <c r="G63" s="115"/>
      <c r="H63" s="115"/>
      <c r="I63" s="95"/>
    </row>
    <row r="64" spans="2:9" ht="15">
      <c r="B64" s="115"/>
      <c r="C64" s="115"/>
      <c r="D64" s="115"/>
      <c r="E64" s="115"/>
      <c r="F64" s="115"/>
      <c r="G64" s="115"/>
      <c r="H64" s="115"/>
      <c r="I64" s="95"/>
    </row>
    <row r="65" spans="2:9" ht="15">
      <c r="B65" s="115"/>
      <c r="C65" s="115"/>
      <c r="D65" s="115"/>
      <c r="E65" s="115"/>
      <c r="F65" s="115"/>
      <c r="G65" s="115"/>
      <c r="H65" s="115"/>
      <c r="I65" s="95"/>
    </row>
    <row r="66" spans="2:9" ht="15">
      <c r="B66" s="115"/>
      <c r="C66" s="115"/>
      <c r="D66" s="115"/>
      <c r="E66" s="115"/>
      <c r="F66" s="115"/>
      <c r="G66" s="115"/>
      <c r="H66" s="115"/>
      <c r="I66" s="95"/>
    </row>
    <row r="67" spans="2:9" ht="15">
      <c r="B67" s="115"/>
      <c r="C67" s="115"/>
      <c r="D67" s="115"/>
      <c r="E67" s="115"/>
      <c r="F67" s="115"/>
      <c r="G67" s="115"/>
      <c r="H67" s="115"/>
      <c r="I67" s="95"/>
    </row>
    <row r="68" spans="2:9" ht="15">
      <c r="B68" s="115"/>
      <c r="C68" s="115"/>
      <c r="D68" s="115"/>
      <c r="E68" s="115"/>
      <c r="F68" s="115"/>
      <c r="G68" s="115"/>
      <c r="H68" s="115"/>
      <c r="I68" s="95"/>
    </row>
    <row r="69" spans="2:9" ht="15">
      <c r="B69" s="115"/>
      <c r="C69" s="115"/>
      <c r="D69" s="115"/>
      <c r="E69" s="115"/>
      <c r="F69" s="115"/>
      <c r="G69" s="115"/>
      <c r="H69" s="115"/>
      <c r="I69" s="95"/>
    </row>
    <row r="70" spans="2:9" ht="15">
      <c r="B70" s="115"/>
      <c r="C70" s="115"/>
      <c r="D70" s="115"/>
      <c r="E70" s="115"/>
      <c r="F70" s="115"/>
      <c r="G70" s="115"/>
      <c r="H70" s="115"/>
      <c r="I70" s="95"/>
    </row>
    <row r="71" spans="2:9" ht="15">
      <c r="B71" s="115"/>
      <c r="C71" s="115"/>
      <c r="D71" s="115"/>
      <c r="E71" s="115"/>
      <c r="F71" s="115"/>
      <c r="G71" s="115"/>
      <c r="H71" s="115"/>
      <c r="I71" s="95"/>
    </row>
    <row r="72" spans="2:9" ht="15">
      <c r="B72" s="115"/>
      <c r="C72" s="115"/>
      <c r="D72" s="115"/>
      <c r="E72" s="115"/>
      <c r="F72" s="115"/>
      <c r="G72" s="115"/>
      <c r="H72" s="115"/>
      <c r="I72" s="95"/>
    </row>
    <row r="73" spans="2:9" ht="15">
      <c r="B73" s="115"/>
      <c r="C73" s="115"/>
      <c r="D73" s="115"/>
      <c r="E73" s="115"/>
      <c r="F73" s="115"/>
      <c r="G73" s="115"/>
      <c r="H73" s="115"/>
      <c r="I73" s="95"/>
    </row>
    <row r="74" spans="2:9" ht="15">
      <c r="B74" s="115"/>
      <c r="C74" s="115"/>
      <c r="D74" s="115"/>
      <c r="E74" s="115"/>
      <c r="F74" s="115"/>
      <c r="G74" s="115"/>
      <c r="H74" s="115"/>
      <c r="I74" s="95"/>
    </row>
    <row r="75" spans="2:9" ht="15">
      <c r="B75" s="115"/>
      <c r="C75" s="115"/>
      <c r="D75" s="115"/>
      <c r="E75" s="115"/>
      <c r="F75" s="115"/>
      <c r="G75" s="115"/>
      <c r="H75" s="115"/>
      <c r="I75" s="95"/>
    </row>
    <row r="76" spans="2:9" ht="15">
      <c r="B76" s="115"/>
      <c r="C76" s="115"/>
      <c r="D76" s="115"/>
      <c r="E76" s="115"/>
      <c r="F76" s="115"/>
      <c r="G76" s="115"/>
      <c r="H76" s="115"/>
      <c r="I76" s="95"/>
    </row>
    <row r="77" spans="2:9" ht="15">
      <c r="B77" s="115"/>
      <c r="C77" s="115"/>
      <c r="D77" s="115"/>
      <c r="E77" s="115"/>
      <c r="F77" s="115"/>
      <c r="G77" s="115"/>
      <c r="H77" s="115"/>
      <c r="I77" s="95"/>
    </row>
    <row r="78" spans="2:9" ht="15">
      <c r="B78" s="115"/>
      <c r="C78" s="115"/>
      <c r="D78" s="115"/>
      <c r="E78" s="115"/>
      <c r="F78" s="115"/>
      <c r="G78" s="115"/>
      <c r="H78" s="115"/>
      <c r="I78" s="95"/>
    </row>
    <row r="79" spans="2:9" ht="15">
      <c r="B79" s="115"/>
      <c r="C79" s="115"/>
      <c r="D79" s="115"/>
      <c r="E79" s="115"/>
      <c r="F79" s="115"/>
      <c r="G79" s="115"/>
      <c r="H79" s="115"/>
      <c r="I79" s="95"/>
    </row>
    <row r="80" spans="2:9" ht="15">
      <c r="B80" s="115"/>
      <c r="C80" s="115"/>
      <c r="D80" s="115"/>
      <c r="E80" s="115"/>
      <c r="F80" s="115"/>
      <c r="G80" s="115"/>
      <c r="H80" s="115"/>
      <c r="I80" s="95"/>
    </row>
    <row r="81" spans="2:9" ht="15">
      <c r="B81" s="115"/>
      <c r="C81" s="115"/>
      <c r="D81" s="115"/>
      <c r="E81" s="115"/>
      <c r="F81" s="115"/>
      <c r="G81" s="115"/>
      <c r="H81" s="115"/>
      <c r="I81" s="95"/>
    </row>
    <row r="82" spans="2:9" ht="15">
      <c r="B82" s="115"/>
      <c r="C82" s="115"/>
      <c r="D82" s="115"/>
      <c r="E82" s="115"/>
      <c r="F82" s="115"/>
      <c r="G82" s="115"/>
      <c r="H82" s="115"/>
      <c r="I82" s="95"/>
    </row>
    <row r="83" spans="2:9" ht="15">
      <c r="B83" s="115"/>
      <c r="C83" s="115"/>
      <c r="D83" s="115"/>
      <c r="E83" s="115"/>
      <c r="F83" s="115"/>
      <c r="G83" s="115"/>
      <c r="H83" s="115"/>
      <c r="I83" s="95"/>
    </row>
    <row r="84" spans="2:9" ht="15">
      <c r="B84" s="115"/>
      <c r="C84" s="115"/>
      <c r="D84" s="115"/>
      <c r="E84" s="115"/>
      <c r="F84" s="115"/>
      <c r="G84" s="115"/>
      <c r="H84" s="115"/>
      <c r="I84" s="95"/>
    </row>
    <row r="85" spans="2:9" ht="15">
      <c r="B85" s="115"/>
      <c r="C85" s="115"/>
      <c r="D85" s="115"/>
      <c r="E85" s="115"/>
      <c r="F85" s="115"/>
      <c r="G85" s="115"/>
      <c r="H85" s="115"/>
      <c r="I85" s="95"/>
    </row>
    <row r="86" spans="2:9" ht="15">
      <c r="B86" s="115"/>
      <c r="C86" s="115"/>
      <c r="D86" s="115"/>
      <c r="E86" s="115"/>
      <c r="F86" s="115"/>
      <c r="G86" s="115"/>
      <c r="H86" s="115"/>
      <c r="I86" s="95"/>
    </row>
    <row r="87" spans="2:9" ht="15">
      <c r="B87" s="115"/>
      <c r="C87" s="115"/>
      <c r="D87" s="115"/>
      <c r="E87" s="115"/>
      <c r="F87" s="115"/>
      <c r="G87" s="115"/>
      <c r="H87" s="115"/>
      <c r="I87" s="95"/>
    </row>
    <row r="88" spans="2:9" ht="15">
      <c r="B88" s="115"/>
      <c r="C88" s="115"/>
      <c r="D88" s="115"/>
      <c r="E88" s="115"/>
      <c r="F88" s="115"/>
      <c r="G88" s="115"/>
      <c r="H88" s="115"/>
      <c r="I88" s="95"/>
    </row>
    <row r="89" spans="2:9" ht="15">
      <c r="B89" s="115"/>
      <c r="C89" s="115"/>
      <c r="D89" s="115"/>
      <c r="E89" s="115"/>
      <c r="F89" s="115"/>
      <c r="G89" s="115"/>
      <c r="H89" s="115"/>
      <c r="I89" s="95"/>
    </row>
    <row r="90" spans="2:9" ht="15">
      <c r="B90" s="115"/>
      <c r="C90" s="115"/>
      <c r="D90" s="115"/>
      <c r="E90" s="115"/>
      <c r="F90" s="115"/>
      <c r="G90" s="115"/>
      <c r="H90" s="115"/>
      <c r="I90" s="95"/>
    </row>
    <row r="91" spans="2:9" ht="15">
      <c r="B91" s="115"/>
      <c r="C91" s="115"/>
      <c r="D91" s="115"/>
      <c r="E91" s="115"/>
      <c r="F91" s="115"/>
      <c r="G91" s="115"/>
      <c r="H91" s="115"/>
      <c r="I91" s="95"/>
    </row>
    <row r="92" spans="2:9" ht="15">
      <c r="B92" s="115"/>
      <c r="C92" s="115"/>
      <c r="D92" s="115"/>
      <c r="E92" s="115"/>
      <c r="F92" s="115"/>
      <c r="G92" s="115"/>
      <c r="H92" s="115"/>
      <c r="I92" s="95"/>
    </row>
    <row r="93" spans="2:9" ht="15">
      <c r="B93" s="115"/>
      <c r="C93" s="115"/>
      <c r="D93" s="115"/>
      <c r="E93" s="115"/>
      <c r="F93" s="115"/>
      <c r="G93" s="115"/>
      <c r="H93" s="115"/>
      <c r="I93" s="95"/>
    </row>
    <row r="94" spans="2:9" ht="15">
      <c r="B94" s="115"/>
      <c r="C94" s="115"/>
      <c r="D94" s="115"/>
      <c r="E94" s="115"/>
      <c r="F94" s="115"/>
      <c r="G94" s="115"/>
      <c r="H94" s="115"/>
      <c r="I94" s="95"/>
    </row>
    <row r="95" spans="2:9" ht="15">
      <c r="B95" s="115"/>
      <c r="C95" s="115"/>
      <c r="D95" s="115"/>
      <c r="E95" s="115"/>
      <c r="F95" s="115"/>
      <c r="G95" s="115"/>
      <c r="H95" s="115"/>
      <c r="I95" s="95"/>
    </row>
    <row r="96" spans="2:9" ht="15">
      <c r="B96" s="115"/>
      <c r="C96" s="115"/>
      <c r="D96" s="115"/>
      <c r="E96" s="115"/>
      <c r="F96" s="115"/>
      <c r="G96" s="115"/>
      <c r="H96" s="115"/>
      <c r="I96" s="95"/>
    </row>
    <row r="97" spans="2:9" ht="15">
      <c r="B97" s="115"/>
      <c r="C97" s="115"/>
      <c r="D97" s="115"/>
      <c r="E97" s="115"/>
      <c r="F97" s="115"/>
      <c r="G97" s="115"/>
      <c r="H97" s="115"/>
      <c r="I97" s="95"/>
    </row>
    <row r="98" spans="2:9" ht="15">
      <c r="B98" s="115"/>
      <c r="C98" s="115"/>
      <c r="D98" s="115"/>
      <c r="E98" s="115"/>
      <c r="F98" s="115"/>
      <c r="G98" s="115"/>
      <c r="H98" s="115"/>
      <c r="I98" s="95"/>
    </row>
    <row r="99" spans="2:9" ht="15">
      <c r="B99" s="115"/>
      <c r="C99" s="115"/>
      <c r="D99" s="115"/>
      <c r="E99" s="115"/>
      <c r="F99" s="115"/>
      <c r="G99" s="115"/>
      <c r="H99" s="115"/>
      <c r="I99" s="95"/>
    </row>
    <row r="100" spans="2:9" ht="15">
      <c r="B100" s="115"/>
      <c r="C100" s="115"/>
      <c r="D100" s="115"/>
      <c r="E100" s="115"/>
      <c r="F100" s="115"/>
      <c r="G100" s="115"/>
      <c r="H100" s="115"/>
      <c r="I100" s="95"/>
    </row>
    <row r="101" spans="2:9" ht="15">
      <c r="B101" s="115"/>
      <c r="C101" s="115"/>
      <c r="D101" s="115"/>
      <c r="E101" s="115"/>
      <c r="F101" s="115"/>
      <c r="G101" s="115"/>
      <c r="H101" s="115"/>
      <c r="I101" s="95"/>
    </row>
    <row r="102" spans="2:9" ht="15">
      <c r="B102" s="115"/>
      <c r="C102" s="115"/>
      <c r="D102" s="115"/>
      <c r="E102" s="115"/>
      <c r="F102" s="115"/>
      <c r="G102" s="115"/>
      <c r="H102" s="115"/>
      <c r="I102" s="95"/>
    </row>
    <row r="103" spans="2:9" ht="15">
      <c r="B103" s="115"/>
      <c r="C103" s="115"/>
      <c r="D103" s="115"/>
      <c r="E103" s="115"/>
      <c r="F103" s="115"/>
      <c r="G103" s="115"/>
      <c r="H103" s="115"/>
      <c r="I103" s="95"/>
    </row>
    <row r="104" spans="2:9" ht="15">
      <c r="B104" s="115"/>
      <c r="C104" s="115"/>
      <c r="D104" s="115"/>
      <c r="E104" s="115"/>
      <c r="F104" s="115"/>
      <c r="G104" s="115"/>
      <c r="H104" s="115"/>
      <c r="I104" s="95"/>
    </row>
    <row r="105" spans="2:9" ht="15">
      <c r="B105" s="115"/>
      <c r="C105" s="115"/>
      <c r="D105" s="115"/>
      <c r="E105" s="115"/>
      <c r="F105" s="115"/>
      <c r="G105" s="115"/>
      <c r="H105" s="115"/>
      <c r="I105" s="95"/>
    </row>
    <row r="106" spans="2:9" ht="15">
      <c r="B106" s="115"/>
      <c r="C106" s="115"/>
      <c r="D106" s="115"/>
      <c r="E106" s="115"/>
      <c r="F106" s="115"/>
      <c r="G106" s="115"/>
      <c r="H106" s="115"/>
      <c r="I106" s="95"/>
    </row>
    <row r="107" spans="2:9" ht="15">
      <c r="B107" s="115"/>
      <c r="C107" s="115"/>
      <c r="D107" s="115"/>
      <c r="E107" s="115"/>
      <c r="F107" s="115"/>
      <c r="G107" s="115"/>
      <c r="H107" s="115"/>
      <c r="I107" s="95"/>
    </row>
    <row r="108" spans="2:9" ht="15">
      <c r="B108" s="115"/>
      <c r="C108" s="115"/>
      <c r="D108" s="115"/>
      <c r="E108" s="115"/>
      <c r="F108" s="115"/>
      <c r="G108" s="115"/>
      <c r="H108" s="115"/>
      <c r="I108" s="95"/>
    </row>
    <row r="109" spans="2:9" ht="15">
      <c r="B109" s="115"/>
      <c r="C109" s="115"/>
      <c r="D109" s="115"/>
      <c r="E109" s="115"/>
      <c r="F109" s="115"/>
      <c r="G109" s="115"/>
      <c r="H109" s="115"/>
      <c r="I109" s="95"/>
    </row>
    <row r="110" spans="2:9" ht="15">
      <c r="B110" s="115"/>
      <c r="C110" s="115"/>
      <c r="D110" s="115"/>
      <c r="E110" s="115"/>
      <c r="F110" s="115"/>
      <c r="G110" s="115"/>
      <c r="H110" s="115"/>
      <c r="I110" s="95"/>
    </row>
    <row r="111" spans="2:9" ht="15">
      <c r="B111" s="115"/>
      <c r="C111" s="115"/>
      <c r="D111" s="115"/>
      <c r="E111" s="115"/>
      <c r="F111" s="115"/>
      <c r="G111" s="115"/>
      <c r="H111" s="115"/>
      <c r="I111" s="95"/>
    </row>
    <row r="112" spans="2:9" ht="15">
      <c r="B112" s="115"/>
      <c r="C112" s="115"/>
      <c r="D112" s="115"/>
      <c r="E112" s="115"/>
      <c r="F112" s="115"/>
      <c r="G112" s="115"/>
      <c r="H112" s="115"/>
      <c r="I112" s="95"/>
    </row>
    <row r="113" spans="2:9" ht="15">
      <c r="B113" s="115"/>
      <c r="C113" s="115"/>
      <c r="D113" s="115"/>
      <c r="E113" s="115"/>
      <c r="F113" s="115"/>
      <c r="G113" s="115"/>
      <c r="H113" s="115"/>
      <c r="I113" s="95"/>
    </row>
    <row r="114" spans="2:9" ht="15">
      <c r="B114" s="115"/>
      <c r="C114" s="115"/>
      <c r="D114" s="115"/>
      <c r="E114" s="115"/>
      <c r="F114" s="115"/>
      <c r="G114" s="115"/>
      <c r="H114" s="115"/>
      <c r="I114" s="95"/>
    </row>
    <row r="115" spans="2:9" ht="15">
      <c r="B115" s="115"/>
      <c r="C115" s="115"/>
      <c r="D115" s="115"/>
      <c r="E115" s="115"/>
      <c r="F115" s="115"/>
      <c r="G115" s="115"/>
      <c r="H115" s="115"/>
      <c r="I115" s="95"/>
    </row>
    <row r="116" spans="2:9" ht="15">
      <c r="B116" s="115"/>
      <c r="C116" s="115"/>
      <c r="D116" s="115"/>
      <c r="E116" s="115"/>
      <c r="F116" s="115"/>
      <c r="G116" s="115"/>
      <c r="H116" s="115"/>
      <c r="I116" s="95"/>
    </row>
    <row r="117" spans="2:9" ht="15">
      <c r="B117" s="115"/>
      <c r="C117" s="115"/>
      <c r="D117" s="115"/>
      <c r="E117" s="115"/>
      <c r="F117" s="115"/>
      <c r="G117" s="115"/>
      <c r="H117" s="115"/>
      <c r="I117" s="95"/>
    </row>
    <row r="118" spans="2:9" ht="15">
      <c r="B118" s="115"/>
      <c r="C118" s="115"/>
      <c r="D118" s="115"/>
      <c r="E118" s="115"/>
      <c r="F118" s="115"/>
      <c r="G118" s="115"/>
      <c r="H118" s="115"/>
      <c r="I118" s="95"/>
    </row>
    <row r="119" spans="2:9" ht="15">
      <c r="B119" s="115"/>
      <c r="C119" s="115"/>
      <c r="D119" s="115"/>
      <c r="E119" s="115"/>
      <c r="F119" s="115"/>
      <c r="G119" s="115"/>
      <c r="H119" s="115"/>
      <c r="I119" s="95"/>
    </row>
    <row r="120" spans="2:9" ht="15">
      <c r="B120" s="115"/>
      <c r="C120" s="115"/>
      <c r="D120" s="115"/>
      <c r="E120" s="115"/>
      <c r="F120" s="115"/>
      <c r="G120" s="115"/>
      <c r="H120" s="115"/>
      <c r="I120" s="95"/>
    </row>
    <row r="121" spans="2:9" ht="15">
      <c r="B121" s="115"/>
      <c r="C121" s="115"/>
      <c r="D121" s="115"/>
      <c r="E121" s="115"/>
      <c r="F121" s="115"/>
      <c r="G121" s="115"/>
      <c r="H121" s="115"/>
      <c r="I121" s="95"/>
    </row>
    <row r="122" spans="2:9" ht="15">
      <c r="B122" s="115"/>
      <c r="C122" s="115"/>
      <c r="D122" s="115"/>
      <c r="E122" s="115"/>
      <c r="F122" s="115"/>
      <c r="G122" s="115"/>
      <c r="H122" s="115"/>
      <c r="I122" s="95"/>
    </row>
    <row r="123" spans="2:9" ht="15">
      <c r="B123" s="115"/>
      <c r="C123" s="115"/>
      <c r="D123" s="115"/>
      <c r="E123" s="115"/>
      <c r="F123" s="115"/>
      <c r="G123" s="115"/>
      <c r="H123" s="115"/>
      <c r="I123" s="95"/>
    </row>
    <row r="124" spans="2:9" ht="15">
      <c r="B124" s="115"/>
      <c r="C124" s="115"/>
      <c r="D124" s="115"/>
      <c r="E124" s="115"/>
      <c r="F124" s="115"/>
      <c r="G124" s="115"/>
      <c r="H124" s="115"/>
      <c r="I124" s="95"/>
    </row>
    <row r="125" spans="2:9" ht="15">
      <c r="B125" s="115"/>
      <c r="C125" s="115"/>
      <c r="D125" s="115"/>
      <c r="E125" s="115"/>
      <c r="F125" s="115"/>
      <c r="G125" s="115"/>
      <c r="H125" s="115"/>
      <c r="I125" s="95"/>
    </row>
    <row r="126" spans="2:9" ht="15">
      <c r="B126" s="115"/>
      <c r="C126" s="115"/>
      <c r="D126" s="115"/>
      <c r="E126" s="115"/>
      <c r="F126" s="115"/>
      <c r="G126" s="115"/>
      <c r="H126" s="115"/>
      <c r="I126" s="95"/>
    </row>
    <row r="127" spans="2:9" ht="15">
      <c r="B127" s="115"/>
      <c r="C127" s="115"/>
      <c r="D127" s="115"/>
      <c r="E127" s="115"/>
      <c r="F127" s="115"/>
      <c r="G127" s="115"/>
      <c r="H127" s="115"/>
      <c r="I127" s="95"/>
    </row>
    <row r="128" spans="2:9" ht="15">
      <c r="B128" s="115"/>
      <c r="C128" s="115"/>
      <c r="D128" s="115"/>
      <c r="E128" s="115"/>
      <c r="F128" s="115"/>
      <c r="G128" s="115"/>
      <c r="H128" s="115"/>
      <c r="I128" s="95"/>
    </row>
    <row r="129" spans="2:9" ht="15">
      <c r="B129" s="115"/>
      <c r="C129" s="115"/>
      <c r="D129" s="115"/>
      <c r="E129" s="115"/>
      <c r="F129" s="115"/>
      <c r="G129" s="115"/>
      <c r="H129" s="115"/>
      <c r="I129" s="95"/>
    </row>
    <row r="130" spans="2:9" ht="15">
      <c r="B130" s="115"/>
      <c r="C130" s="115"/>
      <c r="D130" s="115"/>
      <c r="E130" s="115"/>
      <c r="F130" s="115"/>
      <c r="G130" s="115"/>
      <c r="H130" s="115"/>
      <c r="I130" s="95"/>
    </row>
    <row r="131" spans="2:9" ht="15">
      <c r="B131" s="115"/>
      <c r="C131" s="115"/>
      <c r="D131" s="115"/>
      <c r="E131" s="115"/>
      <c r="F131" s="115"/>
      <c r="G131" s="115"/>
      <c r="H131" s="115"/>
      <c r="I131" s="95"/>
    </row>
    <row r="132" spans="2:9" ht="15">
      <c r="B132" s="115"/>
      <c r="C132" s="115"/>
      <c r="D132" s="115"/>
      <c r="E132" s="115"/>
      <c r="F132" s="115"/>
      <c r="G132" s="115"/>
      <c r="H132" s="115"/>
      <c r="I132" s="95"/>
    </row>
    <row r="133" spans="2:9" ht="15">
      <c r="B133" s="115"/>
      <c r="C133" s="115"/>
      <c r="D133" s="115"/>
      <c r="E133" s="115"/>
      <c r="F133" s="115"/>
      <c r="G133" s="115"/>
      <c r="H133" s="115"/>
      <c r="I133" s="95"/>
    </row>
    <row r="134" spans="2:9" ht="15">
      <c r="B134" s="115"/>
      <c r="C134" s="115"/>
      <c r="D134" s="115"/>
      <c r="E134" s="115"/>
      <c r="F134" s="115"/>
      <c r="G134" s="115"/>
      <c r="H134" s="115"/>
      <c r="I134" s="95"/>
    </row>
    <row r="135" spans="2:9" ht="15">
      <c r="B135" s="115"/>
      <c r="C135" s="115"/>
      <c r="D135" s="115"/>
      <c r="E135" s="115"/>
      <c r="F135" s="115"/>
      <c r="G135" s="115"/>
      <c r="H135" s="115"/>
      <c r="I135" s="95"/>
    </row>
    <row r="136" spans="2:9" ht="15">
      <c r="B136" s="115"/>
      <c r="C136" s="115"/>
      <c r="D136" s="115"/>
      <c r="E136" s="115"/>
      <c r="F136" s="115"/>
      <c r="G136" s="115"/>
      <c r="H136" s="115"/>
      <c r="I136" s="95"/>
    </row>
    <row r="137" spans="2:9" ht="15">
      <c r="B137" s="115"/>
      <c r="C137" s="115"/>
      <c r="D137" s="115"/>
      <c r="E137" s="115"/>
      <c r="F137" s="115"/>
      <c r="G137" s="115"/>
      <c r="H137" s="115"/>
      <c r="I137" s="95"/>
    </row>
    <row r="138" spans="2:9" ht="15">
      <c r="B138" s="115"/>
      <c r="C138" s="115"/>
      <c r="D138" s="115"/>
      <c r="E138" s="115"/>
      <c r="F138" s="115"/>
      <c r="G138" s="115"/>
      <c r="H138" s="115"/>
      <c r="I138" s="95"/>
    </row>
    <row r="139" spans="2:9" ht="15">
      <c r="B139" s="115"/>
      <c r="C139" s="115"/>
      <c r="D139" s="115"/>
      <c r="E139" s="115"/>
      <c r="F139" s="115"/>
      <c r="G139" s="115"/>
      <c r="H139" s="115"/>
      <c r="I139" s="95"/>
    </row>
    <row r="140" spans="2:9" ht="15">
      <c r="B140" s="115"/>
      <c r="C140" s="115"/>
      <c r="D140" s="115"/>
      <c r="E140" s="115"/>
      <c r="F140" s="115"/>
      <c r="G140" s="115"/>
      <c r="H140" s="115"/>
      <c r="I140" s="95"/>
    </row>
    <row r="141" spans="2:9" ht="15">
      <c r="B141" s="115"/>
      <c r="C141" s="115"/>
      <c r="D141" s="115"/>
      <c r="E141" s="115"/>
      <c r="F141" s="115"/>
      <c r="G141" s="115"/>
      <c r="H141" s="115"/>
      <c r="I141" s="95"/>
    </row>
    <row r="142" spans="2:9" ht="15">
      <c r="B142" s="115"/>
      <c r="C142" s="115"/>
      <c r="D142" s="115"/>
      <c r="E142" s="115"/>
      <c r="F142" s="115"/>
      <c r="G142" s="115"/>
      <c r="H142" s="115"/>
      <c r="I142" s="95"/>
    </row>
    <row r="143" spans="2:9" ht="15">
      <c r="B143" s="115"/>
      <c r="C143" s="115"/>
      <c r="D143" s="115"/>
      <c r="E143" s="115"/>
      <c r="F143" s="115"/>
      <c r="G143" s="115"/>
      <c r="H143" s="115"/>
      <c r="I143" s="95"/>
    </row>
    <row r="144" spans="2:9" ht="15">
      <c r="B144" s="115"/>
      <c r="C144" s="115"/>
      <c r="D144" s="115"/>
      <c r="E144" s="115"/>
      <c r="F144" s="115"/>
      <c r="G144" s="115"/>
      <c r="H144" s="115"/>
      <c r="I144" s="95"/>
    </row>
    <row r="145" spans="2:9" ht="15">
      <c r="B145" s="115"/>
      <c r="C145" s="115"/>
      <c r="D145" s="115"/>
      <c r="E145" s="115"/>
      <c r="F145" s="115"/>
      <c r="G145" s="115"/>
      <c r="H145" s="115"/>
      <c r="I145" s="95"/>
    </row>
    <row r="146" spans="2:9" ht="15">
      <c r="B146" s="115"/>
      <c r="C146" s="115"/>
      <c r="D146" s="115"/>
      <c r="E146" s="115"/>
      <c r="F146" s="115"/>
      <c r="G146" s="115"/>
      <c r="H146" s="115"/>
      <c r="I146" s="95"/>
    </row>
    <row r="147" spans="2:9" ht="15">
      <c r="B147" s="115"/>
      <c r="C147" s="115"/>
      <c r="D147" s="115"/>
      <c r="E147" s="115"/>
      <c r="F147" s="115"/>
      <c r="G147" s="115"/>
      <c r="H147" s="115"/>
      <c r="I147" s="95"/>
    </row>
    <row r="148" spans="2:9" ht="15">
      <c r="B148" s="115"/>
      <c r="C148" s="115"/>
      <c r="D148" s="115"/>
      <c r="E148" s="115"/>
      <c r="F148" s="115"/>
      <c r="G148" s="115"/>
      <c r="H148" s="115"/>
      <c r="I148" s="95"/>
    </row>
    <row r="149" spans="2:9" ht="15">
      <c r="B149" s="115"/>
      <c r="C149" s="115"/>
      <c r="D149" s="115"/>
      <c r="E149" s="115"/>
      <c r="F149" s="115"/>
      <c r="G149" s="115"/>
      <c r="H149" s="115"/>
      <c r="I149" s="95"/>
    </row>
    <row r="150" spans="2:9" ht="15">
      <c r="B150" s="115"/>
      <c r="C150" s="115"/>
      <c r="D150" s="115"/>
      <c r="E150" s="115"/>
      <c r="F150" s="115"/>
      <c r="G150" s="115"/>
      <c r="H150" s="115"/>
      <c r="I150" s="95"/>
    </row>
    <row r="151" spans="2:9" ht="15">
      <c r="B151" s="115"/>
      <c r="C151" s="115"/>
      <c r="D151" s="115"/>
      <c r="E151" s="115"/>
      <c r="F151" s="115"/>
      <c r="G151" s="115"/>
      <c r="H151" s="115"/>
      <c r="I151" s="95"/>
    </row>
    <row r="152" spans="2:9" ht="15">
      <c r="B152" s="115"/>
      <c r="C152" s="115"/>
      <c r="D152" s="115"/>
      <c r="E152" s="115"/>
      <c r="F152" s="115"/>
      <c r="G152" s="115"/>
      <c r="H152" s="115"/>
      <c r="I152" s="95"/>
    </row>
    <row r="153" spans="2:9" ht="15">
      <c r="B153" s="115"/>
      <c r="C153" s="115"/>
      <c r="D153" s="115"/>
      <c r="E153" s="115"/>
      <c r="F153" s="115"/>
      <c r="G153" s="115"/>
      <c r="H153" s="115"/>
      <c r="I153" s="95"/>
    </row>
    <row r="154" spans="2:9" ht="15">
      <c r="B154" s="115"/>
      <c r="C154" s="115"/>
      <c r="D154" s="115"/>
      <c r="E154" s="115"/>
      <c r="F154" s="115"/>
      <c r="G154" s="115"/>
      <c r="H154" s="115"/>
      <c r="I154" s="95"/>
    </row>
    <row r="155" spans="2:9" ht="15">
      <c r="B155" s="115"/>
      <c r="C155" s="115"/>
      <c r="D155" s="115"/>
      <c r="E155" s="115"/>
      <c r="F155" s="115"/>
      <c r="G155" s="115"/>
      <c r="H155" s="115"/>
      <c r="I155" s="95"/>
    </row>
    <row r="156" spans="2:9" ht="15">
      <c r="B156" s="115"/>
      <c r="C156" s="115"/>
      <c r="D156" s="115"/>
      <c r="E156" s="115"/>
      <c r="F156" s="115"/>
      <c r="G156" s="115"/>
      <c r="H156" s="115"/>
      <c r="I156" s="95"/>
    </row>
    <row r="157" spans="2:8" ht="15">
      <c r="B157" s="115"/>
      <c r="C157" s="115"/>
      <c r="D157" s="115"/>
      <c r="E157" s="115"/>
      <c r="F157" s="115"/>
      <c r="G157" s="115"/>
      <c r="H157" s="115"/>
    </row>
    <row r="158" spans="2:8" ht="15">
      <c r="B158" s="115"/>
      <c r="C158" s="115"/>
      <c r="D158" s="115"/>
      <c r="E158" s="115"/>
      <c r="F158" s="115"/>
      <c r="G158" s="115"/>
      <c r="H158" s="115"/>
    </row>
    <row r="159" spans="2:8" ht="15">
      <c r="B159" s="115"/>
      <c r="C159" s="115"/>
      <c r="D159" s="115"/>
      <c r="E159" s="115"/>
      <c r="F159" s="115"/>
      <c r="G159" s="115"/>
      <c r="H159" s="115"/>
    </row>
    <row r="160" spans="2:8" ht="15">
      <c r="B160" s="115"/>
      <c r="C160" s="115"/>
      <c r="D160" s="115"/>
      <c r="E160" s="115"/>
      <c r="F160" s="115"/>
      <c r="G160" s="115"/>
      <c r="H160" s="115"/>
    </row>
    <row r="161" spans="2:8" ht="15">
      <c r="B161" s="115"/>
      <c r="C161" s="115"/>
      <c r="D161" s="115"/>
      <c r="E161" s="115"/>
      <c r="F161" s="115"/>
      <c r="G161" s="115"/>
      <c r="H161" s="115"/>
    </row>
    <row r="162" spans="2:8" ht="15">
      <c r="B162" s="115"/>
      <c r="C162" s="115"/>
      <c r="D162" s="115"/>
      <c r="E162" s="115"/>
      <c r="F162" s="115"/>
      <c r="G162" s="115"/>
      <c r="H162" s="115"/>
    </row>
    <row r="163" spans="2:8" ht="15">
      <c r="B163" s="115"/>
      <c r="C163" s="115"/>
      <c r="D163" s="115"/>
      <c r="E163" s="115"/>
      <c r="F163" s="115"/>
      <c r="G163" s="115"/>
      <c r="H163" s="115"/>
    </row>
    <row r="164" spans="2:8" ht="15">
      <c r="B164" s="115"/>
      <c r="C164" s="115"/>
      <c r="D164" s="115"/>
      <c r="E164" s="115"/>
      <c r="F164" s="115"/>
      <c r="G164" s="115"/>
      <c r="H164" s="115"/>
    </row>
    <row r="165" spans="2:8" ht="15">
      <c r="B165" s="115"/>
      <c r="C165" s="115"/>
      <c r="D165" s="115"/>
      <c r="E165" s="115"/>
      <c r="F165" s="115"/>
      <c r="G165" s="115"/>
      <c r="H165" s="115"/>
    </row>
    <row r="166" spans="2:8" ht="15">
      <c r="B166" s="115"/>
      <c r="C166" s="115"/>
      <c r="D166" s="115"/>
      <c r="E166" s="115"/>
      <c r="F166" s="115"/>
      <c r="G166" s="115"/>
      <c r="H166" s="115"/>
    </row>
    <row r="167" spans="2:8" ht="15">
      <c r="B167" s="115"/>
      <c r="C167" s="115"/>
      <c r="D167" s="115"/>
      <c r="E167" s="115"/>
      <c r="F167" s="115"/>
      <c r="G167" s="115"/>
      <c r="H167" s="115"/>
    </row>
    <row r="168" spans="2:8" ht="15">
      <c r="B168" s="115"/>
      <c r="C168" s="115"/>
      <c r="D168" s="115"/>
      <c r="E168" s="115"/>
      <c r="F168" s="115"/>
      <c r="G168" s="115"/>
      <c r="H168" s="115"/>
    </row>
    <row r="169" spans="2:8" ht="15">
      <c r="B169" s="115"/>
      <c r="C169" s="115"/>
      <c r="D169" s="115"/>
      <c r="E169" s="115"/>
      <c r="F169" s="115"/>
      <c r="G169" s="115"/>
      <c r="H169" s="115"/>
    </row>
    <row r="170" spans="2:8" ht="15">
      <c r="B170" s="115"/>
      <c r="C170" s="115"/>
      <c r="D170" s="115"/>
      <c r="E170" s="115"/>
      <c r="F170" s="115"/>
      <c r="G170" s="115"/>
      <c r="H170" s="115"/>
    </row>
    <row r="171" spans="2:8" ht="15">
      <c r="B171" s="115"/>
      <c r="C171" s="115"/>
      <c r="D171" s="115"/>
      <c r="E171" s="115"/>
      <c r="F171" s="115"/>
      <c r="G171" s="115"/>
      <c r="H171" s="115"/>
    </row>
    <row r="172" spans="2:8" ht="15">
      <c r="B172" s="115"/>
      <c r="C172" s="115"/>
      <c r="D172" s="115"/>
      <c r="E172" s="115"/>
      <c r="F172" s="115"/>
      <c r="G172" s="115"/>
      <c r="H172" s="115"/>
    </row>
    <row r="173" spans="2:8" ht="15">
      <c r="B173" s="115"/>
      <c r="C173" s="115"/>
      <c r="D173" s="115"/>
      <c r="E173" s="115"/>
      <c r="F173" s="115"/>
      <c r="G173" s="115"/>
      <c r="H173" s="115"/>
    </row>
    <row r="174" spans="2:8" ht="15">
      <c r="B174" s="115"/>
      <c r="C174" s="115"/>
      <c r="D174" s="115"/>
      <c r="E174" s="115"/>
      <c r="F174" s="115"/>
      <c r="G174" s="115"/>
      <c r="H174" s="115"/>
    </row>
    <row r="175" spans="2:8" ht="15">
      <c r="B175" s="115"/>
      <c r="C175" s="115"/>
      <c r="D175" s="115"/>
      <c r="E175" s="115"/>
      <c r="F175" s="115"/>
      <c r="G175" s="115"/>
      <c r="H175" s="115"/>
    </row>
    <row r="176" spans="2:8" ht="15">
      <c r="B176" s="115"/>
      <c r="C176" s="115"/>
      <c r="D176" s="115"/>
      <c r="E176" s="115"/>
      <c r="F176" s="115"/>
      <c r="G176" s="115"/>
      <c r="H176" s="115"/>
    </row>
    <row r="177" spans="2:8" ht="15">
      <c r="B177" s="115"/>
      <c r="C177" s="115"/>
      <c r="D177" s="115"/>
      <c r="E177" s="115"/>
      <c r="F177" s="115"/>
      <c r="G177" s="115"/>
      <c r="H177" s="115"/>
    </row>
    <row r="178" spans="2:8" ht="15">
      <c r="B178" s="115"/>
      <c r="C178" s="115"/>
      <c r="D178" s="115"/>
      <c r="E178" s="115"/>
      <c r="F178" s="115"/>
      <c r="G178" s="115"/>
      <c r="H178" s="115"/>
    </row>
    <row r="179" spans="2:8" ht="15">
      <c r="B179" s="115"/>
      <c r="C179" s="115"/>
      <c r="D179" s="115"/>
      <c r="E179" s="115"/>
      <c r="F179" s="115"/>
      <c r="G179" s="115"/>
      <c r="H179" s="115"/>
    </row>
    <row r="180" spans="2:8" ht="15">
      <c r="B180" s="115"/>
      <c r="C180" s="115"/>
      <c r="D180" s="115"/>
      <c r="E180" s="115"/>
      <c r="F180" s="115"/>
      <c r="G180" s="115"/>
      <c r="H180" s="115"/>
    </row>
    <row r="181" spans="2:8" ht="15">
      <c r="B181" s="115"/>
      <c r="C181" s="115"/>
      <c r="D181" s="115"/>
      <c r="E181" s="115"/>
      <c r="F181" s="115"/>
      <c r="G181" s="115"/>
      <c r="H181" s="115"/>
    </row>
    <row r="182" spans="2:8" ht="15">
      <c r="B182" s="115"/>
      <c r="C182" s="115"/>
      <c r="D182" s="115"/>
      <c r="E182" s="115"/>
      <c r="F182" s="115"/>
      <c r="G182" s="115"/>
      <c r="H182" s="115"/>
    </row>
    <row r="183" spans="2:8" ht="15">
      <c r="B183" s="115"/>
      <c r="C183" s="115"/>
      <c r="D183" s="115"/>
      <c r="E183" s="115"/>
      <c r="F183" s="115"/>
      <c r="G183" s="115"/>
      <c r="H183" s="115"/>
    </row>
    <row r="184" spans="2:8" ht="15">
      <c r="B184" s="115"/>
      <c r="C184" s="115"/>
      <c r="D184" s="115"/>
      <c r="E184" s="115"/>
      <c r="F184" s="115"/>
      <c r="G184" s="115"/>
      <c r="H184" s="115"/>
    </row>
    <row r="185" spans="2:8" ht="15">
      <c r="B185" s="115"/>
      <c r="C185" s="115"/>
      <c r="D185" s="115"/>
      <c r="E185" s="115"/>
      <c r="F185" s="115"/>
      <c r="G185" s="115"/>
      <c r="H185" s="115"/>
    </row>
    <row r="186" spans="2:8" ht="15">
      <c r="B186" s="115"/>
      <c r="C186" s="115"/>
      <c r="D186" s="115"/>
      <c r="E186" s="115"/>
      <c r="F186" s="115"/>
      <c r="G186" s="115"/>
      <c r="H186" s="115"/>
    </row>
    <row r="187" spans="2:8" ht="15">
      <c r="B187" s="115"/>
      <c r="C187" s="115"/>
      <c r="D187" s="115"/>
      <c r="E187" s="115"/>
      <c r="F187" s="115"/>
      <c r="G187" s="115"/>
      <c r="H187" s="115"/>
    </row>
    <row r="188" spans="2:8" ht="15">
      <c r="B188" s="115"/>
      <c r="C188" s="115"/>
      <c r="D188" s="115"/>
      <c r="E188" s="115"/>
      <c r="F188" s="115"/>
      <c r="G188" s="115"/>
      <c r="H188" s="115"/>
    </row>
    <row r="189" spans="2:8" ht="15">
      <c r="B189" s="115"/>
      <c r="C189" s="115"/>
      <c r="D189" s="115"/>
      <c r="E189" s="115"/>
      <c r="F189" s="115"/>
      <c r="G189" s="115"/>
      <c r="H189" s="115"/>
    </row>
    <row r="190" spans="2:8" ht="15">
      <c r="B190" s="115"/>
      <c r="C190" s="115"/>
      <c r="D190" s="115"/>
      <c r="E190" s="115"/>
      <c r="F190" s="115"/>
      <c r="G190" s="115"/>
      <c r="H190" s="115"/>
    </row>
    <row r="191" spans="2:8" ht="15">
      <c r="B191" s="115"/>
      <c r="C191" s="115"/>
      <c r="D191" s="115"/>
      <c r="E191" s="115"/>
      <c r="F191" s="115"/>
      <c r="G191" s="115"/>
      <c r="H191" s="115"/>
    </row>
    <row r="192" spans="2:8" ht="15">
      <c r="B192" s="115"/>
      <c r="C192" s="115"/>
      <c r="D192" s="115"/>
      <c r="E192" s="115"/>
      <c r="F192" s="115"/>
      <c r="G192" s="115"/>
      <c r="H192" s="115"/>
    </row>
    <row r="193" spans="2:8" ht="15">
      <c r="B193" s="115"/>
      <c r="C193" s="115"/>
      <c r="D193" s="115"/>
      <c r="E193" s="115"/>
      <c r="F193" s="115"/>
      <c r="G193" s="115"/>
      <c r="H193" s="115"/>
    </row>
    <row r="194" spans="2:8" ht="15">
      <c r="B194" s="115"/>
      <c r="C194" s="115"/>
      <c r="D194" s="115"/>
      <c r="E194" s="115"/>
      <c r="F194" s="115"/>
      <c r="G194" s="115"/>
      <c r="H194" s="115"/>
    </row>
    <row r="195" spans="2:8" ht="15">
      <c r="B195" s="115"/>
      <c r="C195" s="115"/>
      <c r="D195" s="115"/>
      <c r="E195" s="115"/>
      <c r="F195" s="115"/>
      <c r="G195" s="115"/>
      <c r="H195" s="115"/>
    </row>
    <row r="196" spans="2:8" ht="15">
      <c r="B196" s="115"/>
      <c r="C196" s="115"/>
      <c r="D196" s="115"/>
      <c r="E196" s="115"/>
      <c r="F196" s="115"/>
      <c r="G196" s="115"/>
      <c r="H196" s="115"/>
    </row>
    <row r="197" spans="2:8" ht="15">
      <c r="B197" s="115"/>
      <c r="C197" s="115"/>
      <c r="D197" s="115"/>
      <c r="E197" s="115"/>
      <c r="F197" s="115"/>
      <c r="G197" s="115"/>
      <c r="H197" s="115"/>
    </row>
    <row r="198" spans="2:8" ht="15">
      <c r="B198" s="115"/>
      <c r="C198" s="115"/>
      <c r="D198" s="115"/>
      <c r="E198" s="115"/>
      <c r="F198" s="115"/>
      <c r="G198" s="115"/>
      <c r="H198" s="115"/>
    </row>
    <row r="199" spans="2:8" ht="15">
      <c r="B199" s="115"/>
      <c r="C199" s="115"/>
      <c r="D199" s="115"/>
      <c r="E199" s="115"/>
      <c r="F199" s="115"/>
      <c r="G199" s="115"/>
      <c r="H199" s="115"/>
    </row>
    <row r="200" spans="2:8" ht="15">
      <c r="B200" s="115"/>
      <c r="C200" s="115"/>
      <c r="D200" s="115"/>
      <c r="E200" s="115"/>
      <c r="F200" s="115"/>
      <c r="G200" s="115"/>
      <c r="H200" s="115"/>
    </row>
    <row r="201" spans="2:8" ht="15">
      <c r="B201" s="115"/>
      <c r="C201" s="115"/>
      <c r="D201" s="115"/>
      <c r="E201" s="115"/>
      <c r="F201" s="115"/>
      <c r="G201" s="115"/>
      <c r="H201" s="115"/>
    </row>
    <row r="202" spans="2:8" ht="15">
      <c r="B202" s="115"/>
      <c r="C202" s="115"/>
      <c r="D202" s="115"/>
      <c r="E202" s="115"/>
      <c r="F202" s="115"/>
      <c r="G202" s="115"/>
      <c r="H202" s="115"/>
    </row>
    <row r="203" spans="2:8" ht="15">
      <c r="B203" s="115"/>
      <c r="C203" s="115"/>
      <c r="D203" s="115"/>
      <c r="E203" s="115"/>
      <c r="F203" s="115"/>
      <c r="G203" s="115"/>
      <c r="H203" s="115"/>
    </row>
    <row r="204" spans="2:8" ht="15">
      <c r="B204" s="115"/>
      <c r="C204" s="115"/>
      <c r="D204" s="115"/>
      <c r="E204" s="115"/>
      <c r="F204" s="115"/>
      <c r="G204" s="115"/>
      <c r="H204" s="115"/>
    </row>
    <row r="205" spans="2:8" ht="15">
      <c r="B205" s="115"/>
      <c r="C205" s="115"/>
      <c r="D205" s="115"/>
      <c r="E205" s="115"/>
      <c r="F205" s="115"/>
      <c r="G205" s="115"/>
      <c r="H205" s="115"/>
    </row>
  </sheetData>
  <printOptions/>
  <pageMargins left="0.75" right="0.75" top="1" bottom="1" header="0.5" footer="0.5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9"/>
  <sheetViews>
    <sheetView zoomScale="75" zoomScaleNormal="75" workbookViewId="0" topLeftCell="A26">
      <selection activeCell="A47" sqref="A47"/>
    </sheetView>
  </sheetViews>
  <sheetFormatPr defaultColWidth="9.140625" defaultRowHeight="12.75"/>
  <cols>
    <col min="1" max="1" width="51.8515625" style="117" customWidth="1"/>
    <col min="2" max="2" width="15.7109375" style="117" customWidth="1"/>
    <col min="3" max="3" width="2.421875" style="118" customWidth="1"/>
    <col min="4" max="4" width="15.7109375" style="117" customWidth="1"/>
    <col min="5" max="16384" width="9.140625" style="117" customWidth="1"/>
  </cols>
  <sheetData>
    <row r="2" ht="18.75">
      <c r="A2" s="116" t="s">
        <v>17</v>
      </c>
    </row>
    <row r="3" ht="18.75">
      <c r="A3" s="119" t="s">
        <v>152</v>
      </c>
    </row>
    <row r="4" spans="1:4" ht="19.5" thickBot="1">
      <c r="A4" s="120" t="s">
        <v>153</v>
      </c>
      <c r="B4" s="121"/>
      <c r="C4" s="121"/>
      <c r="D4" s="121"/>
    </row>
    <row r="5" ht="12.75">
      <c r="A5" s="122"/>
    </row>
    <row r="6" ht="12.75">
      <c r="A6" s="122" t="s">
        <v>171</v>
      </c>
    </row>
    <row r="7" ht="12.75">
      <c r="A7" s="122" t="s">
        <v>172</v>
      </c>
    </row>
    <row r="9" spans="2:5" ht="12.75">
      <c r="B9" s="123" t="s">
        <v>173</v>
      </c>
      <c r="C9" s="124"/>
      <c r="D9" s="123" t="s">
        <v>174</v>
      </c>
      <c r="E9" s="125"/>
    </row>
    <row r="10" spans="2:5" ht="12.75">
      <c r="B10" s="126">
        <v>37621</v>
      </c>
      <c r="C10" s="124"/>
      <c r="D10" s="126">
        <v>37256</v>
      </c>
      <c r="E10" s="125"/>
    </row>
    <row r="11" spans="2:5" ht="12.75">
      <c r="B11" s="127" t="s">
        <v>160</v>
      </c>
      <c r="C11" s="128"/>
      <c r="D11" s="127" t="s">
        <v>160</v>
      </c>
      <c r="E11" s="125"/>
    </row>
    <row r="12" spans="2:5" ht="12.75">
      <c r="B12" s="125"/>
      <c r="D12" s="125"/>
      <c r="E12" s="125"/>
    </row>
    <row r="13" spans="1:5" ht="15.75">
      <c r="A13" s="129" t="s">
        <v>7</v>
      </c>
      <c r="B13" s="125"/>
      <c r="D13" s="125"/>
      <c r="E13" s="125"/>
    </row>
    <row r="14" spans="1:4" ht="15.75">
      <c r="A14" s="130" t="s">
        <v>175</v>
      </c>
      <c r="B14" s="131">
        <f>'[1]Summary-6mths'!D11</f>
        <v>532697.44</v>
      </c>
      <c r="D14" s="132">
        <f>'[1]Summary-6mths'!E11</f>
        <v>117572.57999999999</v>
      </c>
    </row>
    <row r="15" spans="1:4" ht="15.75">
      <c r="A15" s="130" t="s">
        <v>8</v>
      </c>
      <c r="B15" s="131">
        <f>'[1]Summary-6mths'!D12</f>
        <v>776719.18</v>
      </c>
      <c r="D15" s="132">
        <f>'[1]Summary-6mths'!E12</f>
        <v>340721.4</v>
      </c>
    </row>
    <row r="16" spans="1:4" ht="15.75">
      <c r="A16" s="130" t="s">
        <v>176</v>
      </c>
      <c r="B16" s="131">
        <f>'[1]Summary-6mths'!D13</f>
        <v>1719838.8199999994</v>
      </c>
      <c r="D16" s="132">
        <f>'[1]Summary-6mths'!E13</f>
        <v>3309591.54</v>
      </c>
    </row>
    <row r="17" spans="1:4" ht="15.75">
      <c r="A17" s="130" t="s">
        <v>177</v>
      </c>
      <c r="B17" s="131">
        <f>'[1]Summary-6mths'!D14</f>
        <v>3263820.7199999997</v>
      </c>
      <c r="D17" s="132">
        <f>'[1]Summary-6mths'!E14</f>
        <v>780222.21</v>
      </c>
    </row>
    <row r="18" spans="1:4" ht="15.75">
      <c r="A18" s="130"/>
      <c r="B18" s="133">
        <f>SUM(B14:B17)</f>
        <v>6293076.159999999</v>
      </c>
      <c r="D18" s="133">
        <f>SUM(D14:D17)</f>
        <v>4548107.73</v>
      </c>
    </row>
    <row r="19" spans="1:4" ht="15.75">
      <c r="A19" s="130"/>
      <c r="B19" s="130"/>
      <c r="D19" s="132"/>
    </row>
    <row r="20" spans="1:4" ht="15.75">
      <c r="A20" s="129" t="s">
        <v>178</v>
      </c>
      <c r="B20" s="130"/>
      <c r="D20" s="132"/>
    </row>
    <row r="21" spans="1:4" ht="15.75">
      <c r="A21" s="130" t="s">
        <v>179</v>
      </c>
      <c r="B21" s="130">
        <f>'[1]Summary-6mths'!D18</f>
        <v>1958254.4900000002</v>
      </c>
      <c r="D21" s="134">
        <f>'[1]Summary-6mths'!E18</f>
        <v>897788.29</v>
      </c>
    </row>
    <row r="22" spans="1:4" ht="15.75">
      <c r="A22" s="130" t="s">
        <v>180</v>
      </c>
      <c r="B22" s="130">
        <f>'[1]Summary-6mths'!D19</f>
        <v>1524114.16</v>
      </c>
      <c r="D22" s="134">
        <f>'[1]Summary-6mths'!E19</f>
        <v>1212179.6199999999</v>
      </c>
    </row>
    <row r="23" spans="1:4" ht="15.75" hidden="1">
      <c r="A23" s="135" t="s">
        <v>181</v>
      </c>
      <c r="B23" s="130">
        <f>'[1]Summary-6mths'!D20</f>
        <v>0</v>
      </c>
      <c r="D23" s="134">
        <f>'[1]Summary-6mths'!E20</f>
        <v>0</v>
      </c>
    </row>
    <row r="24" spans="1:4" ht="15.75">
      <c r="A24" s="135" t="s">
        <v>182</v>
      </c>
      <c r="B24" s="130">
        <f>'[1]Summary-6mths'!D21</f>
        <v>837125.42</v>
      </c>
      <c r="D24" s="134">
        <v>0</v>
      </c>
    </row>
    <row r="25" spans="1:4" ht="15.75">
      <c r="A25" s="130" t="s">
        <v>164</v>
      </c>
      <c r="B25" s="130">
        <f>'[1]Summary-6mths'!D22</f>
        <v>392575</v>
      </c>
      <c r="D25" s="134">
        <f>'[1]Summary-6mths'!E22</f>
        <v>149672</v>
      </c>
    </row>
    <row r="26" spans="1:4" ht="15.75">
      <c r="A26" s="130"/>
      <c r="B26" s="133">
        <f>SUM(B21:B25)</f>
        <v>4712069.07</v>
      </c>
      <c r="D26" s="133">
        <f>SUM(D21:D25)</f>
        <v>2259639.91</v>
      </c>
    </row>
    <row r="27" spans="1:4" ht="15.75">
      <c r="A27" s="130"/>
      <c r="B27" s="130"/>
      <c r="D27" s="132"/>
    </row>
    <row r="28" spans="1:4" ht="15.75">
      <c r="A28" s="129" t="s">
        <v>183</v>
      </c>
      <c r="B28" s="132">
        <f>+B18-B26</f>
        <v>1581007.089999999</v>
      </c>
      <c r="D28" s="132">
        <f>+D18-D26</f>
        <v>2288467.8200000003</v>
      </c>
    </row>
    <row r="29" spans="1:4" ht="15.75">
      <c r="A29" s="129"/>
      <c r="B29" s="130"/>
      <c r="D29" s="132"/>
    </row>
    <row r="30" spans="1:4" ht="15.75">
      <c r="A30" s="136" t="s">
        <v>3</v>
      </c>
      <c r="B30" s="130">
        <f>'[1]Summary-6mths'!D27</f>
        <v>2753170.5100000002</v>
      </c>
      <c r="D30" s="132">
        <f>'[1]Summary-6mths'!E27</f>
        <v>2102271.11</v>
      </c>
    </row>
    <row r="31" spans="1:4" ht="15.75">
      <c r="A31" s="136" t="s">
        <v>184</v>
      </c>
      <c r="B31" s="130">
        <f>'[1]Summary-6mths'!D28</f>
        <v>597916.9</v>
      </c>
      <c r="D31" s="132">
        <f>'[1]Summary-6mths'!E28</f>
        <v>30000</v>
      </c>
    </row>
    <row r="32" spans="1:4" ht="15.75">
      <c r="A32" s="136" t="s">
        <v>185</v>
      </c>
      <c r="B32" s="130">
        <f>'[1]Summary-6mths'!D29</f>
        <v>53502.07</v>
      </c>
      <c r="D32" s="132">
        <f>'[1]Summary-6mths'!E29</f>
        <v>1319303.67</v>
      </c>
    </row>
    <row r="33" spans="1:4" ht="15.75">
      <c r="A33" s="136" t="s">
        <v>186</v>
      </c>
      <c r="B33" s="130">
        <f>'[1]Summary-6mths'!D30</f>
        <v>3023224.44</v>
      </c>
      <c r="D33" s="132">
        <f>'[1]Summary-6mths'!E30</f>
        <v>760858.94</v>
      </c>
    </row>
    <row r="34" spans="1:4" ht="15.75" hidden="1">
      <c r="A34" s="137" t="s">
        <v>4</v>
      </c>
      <c r="B34" s="130">
        <f>'[1]Summary-6mths'!D31</f>
        <v>0</v>
      </c>
      <c r="D34" s="132">
        <f>'[1]Summary-6mths'!E31</f>
        <v>0</v>
      </c>
    </row>
    <row r="35" spans="1:4" ht="15.75">
      <c r="A35" s="136" t="s">
        <v>187</v>
      </c>
      <c r="B35" s="130">
        <f>'[1]Summary-6mths'!D32</f>
        <v>-71239.16</v>
      </c>
      <c r="D35" s="132">
        <f>'[1]Summary-6mths'!E32</f>
        <v>-144029.78999999998</v>
      </c>
    </row>
    <row r="36" spans="1:4" ht="15.75">
      <c r="A36" s="136" t="s">
        <v>188</v>
      </c>
      <c r="B36" s="130">
        <f>'[1]Summary-6mths'!D33</f>
        <v>29588.36</v>
      </c>
      <c r="D36" s="132">
        <f>'[1]Summary-6mths'!E33</f>
        <v>0</v>
      </c>
    </row>
    <row r="37" spans="1:4" ht="15.75">
      <c r="A37" s="136" t="s">
        <v>6</v>
      </c>
      <c r="B37" s="130">
        <f>'[1]Summary-6mths'!D34</f>
        <v>-2240000</v>
      </c>
      <c r="D37" s="132">
        <f>'[1]Summary-6mths'!E34</f>
        <v>-2240000</v>
      </c>
    </row>
    <row r="38" spans="1:4" ht="15.75">
      <c r="A38" s="136" t="s">
        <v>189</v>
      </c>
      <c r="B38" s="130">
        <f>'[1]Summary-6mths'!D35</f>
        <v>-6000</v>
      </c>
      <c r="D38" s="132">
        <f>'[1]Summary-6mths'!E35</f>
        <v>0</v>
      </c>
    </row>
    <row r="39" spans="1:4" ht="15.75">
      <c r="A39" s="136" t="s">
        <v>190</v>
      </c>
      <c r="B39" s="130">
        <f>'[1]Summary-6mths'!D36</f>
        <v>3936707.5999999996</v>
      </c>
      <c r="D39" s="132">
        <f>'[1]Summary-6mths'!E36</f>
        <v>5061481.2</v>
      </c>
    </row>
    <row r="40" spans="1:4" ht="15.75">
      <c r="A40" s="132"/>
      <c r="B40" s="133">
        <f>SUM(B30:B39)</f>
        <v>8076870.72</v>
      </c>
      <c r="D40" s="133">
        <f>SUM(D30:D39)</f>
        <v>6889885.13</v>
      </c>
    </row>
    <row r="41" spans="1:4" ht="15.75">
      <c r="A41" s="129"/>
      <c r="B41" s="130"/>
      <c r="D41" s="132"/>
    </row>
    <row r="42" spans="1:4" ht="16.5" thickBot="1">
      <c r="A42" s="129" t="s">
        <v>9</v>
      </c>
      <c r="B42" s="138">
        <f>B40+B28</f>
        <v>9657877.809999999</v>
      </c>
      <c r="C42" s="139"/>
      <c r="D42" s="138">
        <f>D40+D28</f>
        <v>9178352.95</v>
      </c>
    </row>
    <row r="43" spans="1:4" ht="16.5" thickTop="1">
      <c r="A43" s="130"/>
      <c r="B43" s="130"/>
      <c r="D43" s="132"/>
    </row>
    <row r="44" spans="1:4" ht="15.75">
      <c r="A44" s="129" t="s">
        <v>10</v>
      </c>
      <c r="B44" s="130"/>
      <c r="D44" s="132"/>
    </row>
    <row r="45" spans="1:4" ht="15.75">
      <c r="A45" s="130" t="s">
        <v>191</v>
      </c>
      <c r="B45" s="130">
        <f>'[1]Summary-6mths'!D42</f>
        <v>8000000</v>
      </c>
      <c r="D45" s="132">
        <f>'[1]Summary-6mths'!E42</f>
        <v>8000000</v>
      </c>
    </row>
    <row r="46" spans="1:4" ht="15.75">
      <c r="A46" s="130" t="s">
        <v>192</v>
      </c>
      <c r="B46" s="130">
        <f>'[1]Summary-6mths'!D43</f>
        <v>1657877.8099999982</v>
      </c>
      <c r="D46" s="132">
        <f>'[1]Summary-6mths'!E43</f>
        <v>1178352.9499999988</v>
      </c>
    </row>
    <row r="47" spans="1:4" ht="16.5" thickBot="1">
      <c r="A47" s="130"/>
      <c r="B47" s="138">
        <f>SUM(B45:B46)</f>
        <v>9657877.809999999</v>
      </c>
      <c r="D47" s="138">
        <f>SUM(D45:D46)</f>
        <v>9178352.95</v>
      </c>
    </row>
    <row r="48" ht="13.5" thickTop="1"/>
    <row r="49" spans="2:4" ht="12.75">
      <c r="B49" s="140">
        <f>B42-B47</f>
        <v>0</v>
      </c>
      <c r="D49" s="140">
        <f>D42-D47</f>
        <v>0</v>
      </c>
    </row>
  </sheetData>
  <printOptions/>
  <pageMargins left="0.75" right="0.75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9"/>
  <sheetViews>
    <sheetView zoomScale="75" zoomScaleNormal="75" workbookViewId="0" topLeftCell="A3">
      <selection activeCell="C25" sqref="C25"/>
    </sheetView>
  </sheetViews>
  <sheetFormatPr defaultColWidth="9.140625" defaultRowHeight="12.75"/>
  <cols>
    <col min="1" max="1" width="4.421875" style="142" customWidth="1"/>
    <col min="2" max="2" width="9.140625" style="142" customWidth="1"/>
    <col min="3" max="3" width="60.140625" style="142" customWidth="1"/>
    <col min="4" max="4" width="17.8515625" style="142" customWidth="1"/>
    <col min="5" max="5" width="16.140625" style="142" customWidth="1"/>
    <col min="6" max="6" width="15.00390625" style="143" bestFit="1" customWidth="1"/>
    <col min="7" max="7" width="9.140625" style="142" customWidth="1"/>
    <col min="8" max="8" width="9.7109375" style="142" bestFit="1" customWidth="1"/>
    <col min="9" max="16384" width="9.140625" style="142" customWidth="1"/>
  </cols>
  <sheetData>
    <row r="1" spans="1:8" ht="16.5">
      <c r="A1" s="141" t="s">
        <v>17</v>
      </c>
      <c r="H1" s="143"/>
    </row>
    <row r="2" spans="1:8" ht="16.5">
      <c r="A2" s="144" t="s">
        <v>152</v>
      </c>
      <c r="F2" s="145"/>
      <c r="H2" s="143"/>
    </row>
    <row r="3" spans="1:8" ht="16.5">
      <c r="A3" s="144" t="s">
        <v>153</v>
      </c>
      <c r="F3" s="145"/>
      <c r="H3" s="143"/>
    </row>
    <row r="4" spans="1:8" ht="16.5">
      <c r="A4" s="146"/>
      <c r="F4" s="147"/>
      <c r="H4" s="143"/>
    </row>
    <row r="5" spans="1:8" s="146" customFormat="1" ht="15">
      <c r="A5" s="146" t="s">
        <v>193</v>
      </c>
      <c r="B5" s="148"/>
      <c r="C5" s="148"/>
      <c r="F5" s="145"/>
      <c r="H5" s="149"/>
    </row>
    <row r="6" spans="4:8" ht="16.5">
      <c r="D6" s="150" t="s">
        <v>194</v>
      </c>
      <c r="F6" s="151"/>
      <c r="H6" s="151"/>
    </row>
    <row r="7" spans="4:8" ht="16.5">
      <c r="D7" s="152" t="s">
        <v>195</v>
      </c>
      <c r="F7" s="153"/>
      <c r="H7" s="153"/>
    </row>
    <row r="8" spans="4:8" ht="16.5">
      <c r="D8" s="154" t="s">
        <v>160</v>
      </c>
      <c r="F8" s="151"/>
      <c r="H8" s="151"/>
    </row>
    <row r="9" spans="1:8" ht="16.5">
      <c r="A9" s="155" t="s">
        <v>196</v>
      </c>
      <c r="B9" s="156"/>
      <c r="C9" s="157"/>
      <c r="D9" s="150"/>
      <c r="F9" s="151"/>
      <c r="H9" s="151"/>
    </row>
    <row r="10" spans="1:8" ht="16.5">
      <c r="A10" s="157"/>
      <c r="B10" s="158"/>
      <c r="C10" s="157"/>
      <c r="H10" s="143"/>
    </row>
    <row r="11" spans="1:8" ht="16.5">
      <c r="A11" s="157"/>
      <c r="B11" s="159" t="s">
        <v>163</v>
      </c>
      <c r="C11" s="157"/>
      <c r="D11" s="160">
        <f>'[1]P&amp;L'!F24</f>
        <v>1747173.4499999983</v>
      </c>
      <c r="F11" s="160"/>
      <c r="H11" s="161"/>
    </row>
    <row r="12" spans="1:8" ht="16.5">
      <c r="A12" s="157"/>
      <c r="B12" s="162" t="s">
        <v>197</v>
      </c>
      <c r="C12" s="157"/>
      <c r="D12" s="160"/>
      <c r="F12" s="160"/>
      <c r="H12" s="160"/>
    </row>
    <row r="13" spans="1:8" ht="16.5" hidden="1">
      <c r="A13" s="157"/>
      <c r="B13" s="158"/>
      <c r="C13" s="159" t="s">
        <v>198</v>
      </c>
      <c r="D13" s="160"/>
      <c r="F13" s="160"/>
      <c r="H13" s="160"/>
    </row>
    <row r="14" spans="1:8" ht="16.5">
      <c r="A14" s="157"/>
      <c r="B14" s="158"/>
      <c r="C14" s="159" t="s">
        <v>199</v>
      </c>
      <c r="D14" s="160">
        <f>'[1]Con-6mths-Dec02'!H47</f>
        <v>288575.83999999997</v>
      </c>
      <c r="F14" s="160"/>
      <c r="H14" s="161"/>
    </row>
    <row r="15" spans="1:8" ht="16.5">
      <c r="A15" s="157"/>
      <c r="B15" s="158"/>
      <c r="C15" s="159" t="s">
        <v>200</v>
      </c>
      <c r="D15" s="160">
        <f>-'[1]Summary-6mths'!D68</f>
        <v>-7634.89</v>
      </c>
      <c r="F15" s="160"/>
      <c r="H15" s="161"/>
    </row>
    <row r="16" spans="1:8" ht="16.5">
      <c r="A16" s="157"/>
      <c r="B16" s="158"/>
      <c r="C16" s="159" t="s">
        <v>162</v>
      </c>
      <c r="D16" s="160">
        <f>SUM('[1]Con-6mths-Dec02'!H43)</f>
        <v>562386.8</v>
      </c>
      <c r="F16" s="160"/>
      <c r="H16" s="161"/>
    </row>
    <row r="17" spans="1:8" ht="16.5" hidden="1">
      <c r="A17" s="157"/>
      <c r="B17" s="158"/>
      <c r="C17" s="159" t="s">
        <v>201</v>
      </c>
      <c r="D17" s="163"/>
      <c r="F17" s="160"/>
      <c r="H17" s="160"/>
    </row>
    <row r="18" spans="1:8" ht="16.5" hidden="1">
      <c r="A18" s="157"/>
      <c r="B18" s="158"/>
      <c r="C18" s="159" t="s">
        <v>202</v>
      </c>
      <c r="D18" s="163"/>
      <c r="F18" s="160"/>
      <c r="H18" s="160"/>
    </row>
    <row r="19" spans="1:8" ht="16.5" hidden="1">
      <c r="A19" s="157"/>
      <c r="B19" s="158"/>
      <c r="C19" s="159" t="s">
        <v>203</v>
      </c>
      <c r="D19" s="160"/>
      <c r="F19" s="160"/>
      <c r="H19" s="160"/>
    </row>
    <row r="20" spans="1:8" ht="16.5">
      <c r="A20" s="157"/>
      <c r="B20" s="158"/>
      <c r="C20" s="159" t="s">
        <v>204</v>
      </c>
      <c r="D20" s="160">
        <f>'[1]Con-6mths-Dec02'!H42</f>
        <v>603449.96</v>
      </c>
      <c r="F20" s="160"/>
      <c r="H20" s="160"/>
    </row>
    <row r="21" spans="1:8" ht="16.5" hidden="1">
      <c r="A21" s="157"/>
      <c r="B21" s="158"/>
      <c r="C21" s="159" t="s">
        <v>205</v>
      </c>
      <c r="D21" s="160"/>
      <c r="F21" s="160"/>
      <c r="H21" s="161"/>
    </row>
    <row r="22" spans="1:8" ht="16.5">
      <c r="A22" s="157"/>
      <c r="B22" s="158"/>
      <c r="C22" s="159" t="s">
        <v>206</v>
      </c>
      <c r="D22" s="160">
        <f>-'[1]Con-6mths-Dec02'!H32</f>
        <v>-18268.72</v>
      </c>
      <c r="F22" s="160"/>
      <c r="H22" s="161"/>
    </row>
    <row r="23" spans="1:8" ht="16.5">
      <c r="A23" s="157"/>
      <c r="B23" s="158"/>
      <c r="C23" s="159" t="s">
        <v>207</v>
      </c>
      <c r="D23" s="164">
        <f>SUM('[1]Con-6mths-Dec02'!H57:H59)</f>
        <v>7933.02</v>
      </c>
      <c r="F23" s="160"/>
      <c r="H23" s="161"/>
    </row>
    <row r="24" spans="1:8" ht="16.5" hidden="1">
      <c r="A24" s="157"/>
      <c r="B24" s="158"/>
      <c r="C24" s="159"/>
      <c r="D24" s="164"/>
      <c r="F24" s="160"/>
      <c r="H24" s="160"/>
    </row>
    <row r="25" spans="1:8" ht="16.5">
      <c r="A25" s="157"/>
      <c r="B25" s="162" t="s">
        <v>208</v>
      </c>
      <c r="C25" s="157"/>
      <c r="D25" s="160">
        <f>SUM(D11:D23)</f>
        <v>3183615.459999998</v>
      </c>
      <c r="F25" s="160"/>
      <c r="H25" s="160"/>
    </row>
    <row r="26" spans="1:8" ht="16.5">
      <c r="A26" s="157"/>
      <c r="B26" s="165"/>
      <c r="C26" s="159" t="s">
        <v>209</v>
      </c>
      <c r="D26" s="160">
        <f>'[1]Cflow-Sheet'!D17</f>
        <v>-2052808.499999999</v>
      </c>
      <c r="F26" s="160"/>
      <c r="H26" s="160"/>
    </row>
    <row r="27" spans="1:8" ht="21.75" customHeight="1" hidden="1">
      <c r="A27" s="157"/>
      <c r="B27" s="165"/>
      <c r="C27" s="159" t="s">
        <v>210</v>
      </c>
      <c r="D27" s="160"/>
      <c r="F27" s="160"/>
      <c r="H27" s="160"/>
    </row>
    <row r="28" spans="1:8" ht="16.5">
      <c r="A28" s="157"/>
      <c r="B28" s="165"/>
      <c r="C28" s="159" t="s">
        <v>211</v>
      </c>
      <c r="D28" s="164">
        <f>'[1]Cflow-Sheet'!D33</f>
        <v>483068.6500000004</v>
      </c>
      <c r="F28" s="160"/>
      <c r="H28" s="161"/>
    </row>
    <row r="29" spans="1:8" ht="16.5" hidden="1">
      <c r="A29" s="157"/>
      <c r="B29" s="157"/>
      <c r="C29" s="157" t="s">
        <v>212</v>
      </c>
      <c r="D29" s="164"/>
      <c r="F29" s="160"/>
      <c r="H29" s="160"/>
    </row>
    <row r="30" spans="1:8" ht="16.5">
      <c r="A30" s="157"/>
      <c r="B30" s="162" t="s">
        <v>213</v>
      </c>
      <c r="C30" s="156"/>
      <c r="D30" s="160">
        <f>SUM(D25:D29)</f>
        <v>1613875.6099999994</v>
      </c>
      <c r="F30" s="160"/>
      <c r="H30" s="160"/>
    </row>
    <row r="31" spans="1:8" ht="16.5">
      <c r="A31" s="157"/>
      <c r="B31" s="159" t="s">
        <v>214</v>
      </c>
      <c r="C31" s="156"/>
      <c r="D31" s="160">
        <f>-SUM('[1]Con-6mths-Dec02'!H59:'[1]Con-6mths-Dec02'!H58)</f>
        <v>-7933.02</v>
      </c>
      <c r="F31" s="160"/>
      <c r="H31" s="160"/>
    </row>
    <row r="32" spans="1:8" ht="16.5">
      <c r="A32" s="157"/>
      <c r="B32" s="157" t="s">
        <v>215</v>
      </c>
      <c r="C32" s="156"/>
      <c r="D32" s="166">
        <f>-'[1]Con-6mths-Dec02'!D94</f>
        <v>-12815.64</v>
      </c>
      <c r="F32" s="160"/>
      <c r="H32" s="160"/>
    </row>
    <row r="33" spans="1:8" ht="16.5">
      <c r="A33" s="157"/>
      <c r="B33" s="162" t="s">
        <v>216</v>
      </c>
      <c r="C33" s="156"/>
      <c r="D33" s="167">
        <f>SUM(D30:D32)</f>
        <v>1593126.9499999995</v>
      </c>
      <c r="F33" s="160"/>
      <c r="H33" s="161"/>
    </row>
    <row r="34" spans="1:8" ht="16.5">
      <c r="A34" s="157"/>
      <c r="B34" s="158"/>
      <c r="C34" s="168"/>
      <c r="D34" s="166"/>
      <c r="F34" s="160"/>
      <c r="H34" s="161"/>
    </row>
    <row r="35" spans="1:8" ht="16.5">
      <c r="A35" s="155" t="s">
        <v>217</v>
      </c>
      <c r="B35" s="156"/>
      <c r="C35" s="157"/>
      <c r="D35" s="166"/>
      <c r="F35" s="160"/>
      <c r="H35" s="161"/>
    </row>
    <row r="36" spans="1:8" ht="16.5" hidden="1">
      <c r="A36" s="155"/>
      <c r="B36" s="159" t="s">
        <v>218</v>
      </c>
      <c r="C36" s="157"/>
      <c r="D36" s="166">
        <v>0</v>
      </c>
      <c r="F36" s="160"/>
      <c r="H36" s="160"/>
    </row>
    <row r="37" spans="1:8" ht="16.5" hidden="1">
      <c r="A37" s="155"/>
      <c r="B37" s="159"/>
      <c r="C37" s="157" t="s">
        <v>219</v>
      </c>
      <c r="D37" s="160"/>
      <c r="F37" s="160"/>
      <c r="H37" s="160"/>
    </row>
    <row r="38" spans="1:8" ht="16.5">
      <c r="A38" s="155"/>
      <c r="B38" s="159" t="s">
        <v>220</v>
      </c>
      <c r="C38" s="157"/>
      <c r="D38" s="160">
        <v>1124.7</v>
      </c>
      <c r="F38" s="160"/>
      <c r="H38" s="160"/>
    </row>
    <row r="39" spans="1:8" ht="16.5" hidden="1">
      <c r="A39" s="155"/>
      <c r="B39" s="156" t="s">
        <v>221</v>
      </c>
      <c r="C39" s="157"/>
      <c r="F39" s="160"/>
      <c r="H39" s="166"/>
    </row>
    <row r="40" spans="1:8" ht="16.5">
      <c r="A40" s="155"/>
      <c r="B40" s="156" t="s">
        <v>222</v>
      </c>
      <c r="C40" s="157"/>
      <c r="D40" s="160">
        <f>-'[1]Cflow-Sheet'!D40</f>
        <v>-1997885.3200000003</v>
      </c>
      <c r="F40" s="160"/>
      <c r="H40" s="166"/>
    </row>
    <row r="41" spans="1:8" ht="16.5">
      <c r="A41" s="155"/>
      <c r="B41" s="156" t="s">
        <v>223</v>
      </c>
      <c r="C41" s="157"/>
      <c r="D41" s="160">
        <f>'[1]Summary-6mths'!D59</f>
        <v>18268.72</v>
      </c>
      <c r="F41" s="160"/>
      <c r="H41" s="166"/>
    </row>
    <row r="42" spans="1:8" ht="16.5" hidden="1">
      <c r="A42" s="155"/>
      <c r="B42" s="156" t="s">
        <v>224</v>
      </c>
      <c r="C42" s="157"/>
      <c r="D42" s="160"/>
      <c r="F42" s="160"/>
      <c r="H42" s="166"/>
    </row>
    <row r="43" spans="1:8" ht="16.5">
      <c r="A43" s="157"/>
      <c r="B43" s="159" t="s">
        <v>225</v>
      </c>
      <c r="C43" s="156"/>
      <c r="D43" s="160">
        <f>-'[1]Cflow-Sheet'!D48</f>
        <v>-84516.34999999998</v>
      </c>
      <c r="F43" s="160"/>
      <c r="H43" s="166"/>
    </row>
    <row r="44" spans="1:8" ht="16.5" hidden="1">
      <c r="A44" s="157"/>
      <c r="B44" s="159" t="s">
        <v>226</v>
      </c>
      <c r="C44" s="156"/>
      <c r="D44" s="166"/>
      <c r="F44" s="160"/>
      <c r="H44" s="166"/>
    </row>
    <row r="45" spans="1:8" ht="16.5" hidden="1">
      <c r="A45" s="157"/>
      <c r="B45" s="159" t="s">
        <v>227</v>
      </c>
      <c r="C45" s="156"/>
      <c r="D45" s="166"/>
      <c r="F45" s="160"/>
      <c r="H45" s="166"/>
    </row>
    <row r="46" spans="1:8" ht="16.5" hidden="1">
      <c r="A46" s="157"/>
      <c r="B46" s="159" t="s">
        <v>228</v>
      </c>
      <c r="C46" s="156"/>
      <c r="D46" s="166"/>
      <c r="F46" s="160"/>
      <c r="H46" s="166"/>
    </row>
    <row r="47" spans="1:8" ht="16.5" hidden="1">
      <c r="A47" s="157"/>
      <c r="B47" s="159" t="s">
        <v>229</v>
      </c>
      <c r="C47" s="156"/>
      <c r="D47" s="166"/>
      <c r="F47" s="160"/>
      <c r="H47" s="166"/>
    </row>
    <row r="48" spans="1:8" ht="16.5" hidden="1">
      <c r="A48" s="157"/>
      <c r="B48" s="157"/>
      <c r="C48" s="156"/>
      <c r="D48" s="166"/>
      <c r="F48" s="160"/>
      <c r="H48" s="166"/>
    </row>
    <row r="49" spans="1:8" ht="16.5">
      <c r="A49" s="157"/>
      <c r="B49" s="162" t="s">
        <v>230</v>
      </c>
      <c r="C49" s="156"/>
      <c r="D49" s="167">
        <f>SUM(D36:D47)</f>
        <v>-2063008.2500000005</v>
      </c>
      <c r="F49" s="160"/>
      <c r="H49" s="166"/>
    </row>
    <row r="50" spans="1:8" ht="16.5">
      <c r="A50" s="157"/>
      <c r="B50" s="162"/>
      <c r="C50" s="157"/>
      <c r="D50" s="166"/>
      <c r="F50" s="160"/>
      <c r="H50" s="166"/>
    </row>
    <row r="51" spans="1:8" ht="16.5">
      <c r="A51" s="155" t="s">
        <v>231</v>
      </c>
      <c r="B51" s="156"/>
      <c r="C51" s="157"/>
      <c r="D51" s="166"/>
      <c r="F51" s="160"/>
      <c r="H51" s="166"/>
    </row>
    <row r="52" spans="1:8" ht="16.5" hidden="1">
      <c r="A52" s="157"/>
      <c r="B52" s="159" t="s">
        <v>232</v>
      </c>
      <c r="C52" s="156"/>
      <c r="D52" s="166"/>
      <c r="F52" s="160"/>
      <c r="H52" s="166"/>
    </row>
    <row r="53" spans="1:8" ht="16.5">
      <c r="A53" s="157"/>
      <c r="B53" s="159" t="s">
        <v>233</v>
      </c>
      <c r="C53" s="156"/>
      <c r="D53" s="166">
        <v>108000</v>
      </c>
      <c r="F53" s="160"/>
      <c r="H53" s="166"/>
    </row>
    <row r="54" spans="1:8" ht="16.5">
      <c r="A54" s="157"/>
      <c r="B54" s="159" t="s">
        <v>234</v>
      </c>
      <c r="C54" s="156"/>
      <c r="D54" s="166">
        <f>'[1]Cflow-Sheet'!D62</f>
        <v>-26218.5</v>
      </c>
      <c r="F54" s="160"/>
      <c r="H54" s="166"/>
    </row>
    <row r="55" spans="1:8" ht="16.5">
      <c r="A55" s="157"/>
      <c r="B55" s="157" t="s">
        <v>235</v>
      </c>
      <c r="C55" s="156"/>
      <c r="D55" s="169">
        <f>'[1]Summary-6mths'!D21</f>
        <v>837125.42</v>
      </c>
      <c r="F55" s="160"/>
      <c r="H55" s="166"/>
    </row>
    <row r="56" spans="1:8" ht="16.5" hidden="1">
      <c r="A56" s="157"/>
      <c r="B56" s="157"/>
      <c r="C56" s="156"/>
      <c r="D56" s="160"/>
      <c r="F56" s="160"/>
      <c r="H56" s="166"/>
    </row>
    <row r="57" spans="1:8" ht="16.5">
      <c r="A57" s="157"/>
      <c r="B57" s="162" t="s">
        <v>236</v>
      </c>
      <c r="C57" s="156"/>
      <c r="D57" s="167">
        <f>SUM(D52:D56)</f>
        <v>918906.92</v>
      </c>
      <c r="F57" s="160"/>
      <c r="H57" s="166"/>
    </row>
    <row r="58" spans="1:3" ht="16.5">
      <c r="A58" s="157"/>
      <c r="B58" s="162"/>
      <c r="C58" s="156"/>
    </row>
    <row r="59" spans="1:3" ht="16.5">
      <c r="A59" s="157"/>
      <c r="B59" s="157"/>
      <c r="C59" s="157"/>
    </row>
    <row r="60" spans="1:4" ht="16.5">
      <c r="A60" s="170" t="s">
        <v>237</v>
      </c>
      <c r="B60" s="157"/>
      <c r="C60" s="156"/>
      <c r="D60" s="166">
        <f>D57+D49+D33</f>
        <v>449025.61999999895</v>
      </c>
    </row>
    <row r="61" spans="1:3" ht="16.5">
      <c r="A61" s="157"/>
      <c r="B61" s="157"/>
      <c r="C61" s="156"/>
    </row>
    <row r="62" spans="1:4" ht="16.5">
      <c r="A62" s="170" t="s">
        <v>238</v>
      </c>
      <c r="B62" s="170"/>
      <c r="C62" s="156"/>
      <c r="D62" s="166">
        <f>860391</f>
        <v>860391</v>
      </c>
    </row>
    <row r="63" spans="1:3" ht="16.5">
      <c r="A63" s="157"/>
      <c r="B63" s="157"/>
      <c r="C63" s="156"/>
    </row>
    <row r="64" spans="1:6" ht="17.25" thickBot="1">
      <c r="A64" s="170" t="s">
        <v>239</v>
      </c>
      <c r="B64" s="170"/>
      <c r="C64" s="156"/>
      <c r="D64" s="171">
        <f>SUM(D60:D62)</f>
        <v>1309416.619999999</v>
      </c>
      <c r="E64" s="172"/>
      <c r="F64" s="173"/>
    </row>
    <row r="65" ht="17.25" thickTop="1">
      <c r="F65" s="160"/>
    </row>
    <row r="66" spans="5:8" ht="16.5">
      <c r="E66" s="174"/>
      <c r="F66" s="175"/>
      <c r="G66" s="176"/>
      <c r="H66" s="177"/>
    </row>
    <row r="67" ht="16.5">
      <c r="E67" s="176"/>
    </row>
    <row r="68" ht="16.5">
      <c r="E68" s="176"/>
    </row>
    <row r="69" ht="16.5">
      <c r="E69" s="176"/>
    </row>
    <row r="70" ht="16.5">
      <c r="E70" s="178"/>
    </row>
    <row r="71" ht="16.5">
      <c r="E71" s="177"/>
    </row>
    <row r="72" ht="16.5">
      <c r="E72" s="177"/>
    </row>
    <row r="73" ht="16.5">
      <c r="E73" s="177"/>
    </row>
    <row r="74" ht="16.5">
      <c r="E74" s="177"/>
    </row>
    <row r="75" ht="16.5">
      <c r="E75" s="177"/>
    </row>
    <row r="76" ht="16.5">
      <c r="E76" s="178"/>
    </row>
    <row r="77" spans="5:8" ht="16.5">
      <c r="E77" s="157"/>
      <c r="G77" s="176"/>
      <c r="H77" s="177"/>
    </row>
    <row r="78" ht="16.5">
      <c r="E78" s="179"/>
    </row>
    <row r="80" spans="5:8" ht="16.5">
      <c r="E80" s="157"/>
      <c r="G80" s="176"/>
      <c r="H80" s="177"/>
    </row>
    <row r="81" ht="16.5">
      <c r="E81" s="176"/>
    </row>
    <row r="82" ht="16.5">
      <c r="E82" s="176"/>
    </row>
    <row r="83" ht="16.5">
      <c r="E83" s="176"/>
    </row>
    <row r="84" ht="16.5">
      <c r="E84" s="178"/>
    </row>
    <row r="85" ht="16.5">
      <c r="E85" s="177"/>
    </row>
    <row r="86" ht="16.5">
      <c r="E86" s="177"/>
    </row>
    <row r="87" ht="16.5">
      <c r="E87" s="177"/>
    </row>
    <row r="88" ht="16.5">
      <c r="E88" s="177"/>
    </row>
    <row r="89" ht="16.5">
      <c r="E89" s="177"/>
    </row>
    <row r="90" ht="16.5">
      <c r="E90" s="180"/>
    </row>
    <row r="91" ht="16.5">
      <c r="E91" s="177"/>
    </row>
    <row r="92" ht="16.5">
      <c r="E92" s="178"/>
    </row>
    <row r="93" ht="16.5">
      <c r="E93" s="177"/>
    </row>
    <row r="94" ht="16.5">
      <c r="E94" s="179"/>
    </row>
    <row r="95" ht="16.5">
      <c r="E95" s="143"/>
    </row>
    <row r="96" spans="5:8" ht="16.5">
      <c r="E96" s="157"/>
      <c r="F96" s="181"/>
      <c r="G96" s="157"/>
      <c r="H96" s="177"/>
    </row>
    <row r="97" spans="5:6" ht="16.5">
      <c r="E97" s="157"/>
      <c r="F97" s="177"/>
    </row>
    <row r="98" spans="5:6" ht="16.5">
      <c r="E98" s="182"/>
      <c r="F98" s="177"/>
    </row>
    <row r="99" spans="5:6" ht="16.5">
      <c r="E99" s="183"/>
      <c r="F99" s="177"/>
    </row>
    <row r="100" spans="5:6" ht="16.5">
      <c r="E100" s="157"/>
      <c r="F100" s="177"/>
    </row>
    <row r="103" spans="5:8" ht="16.5">
      <c r="E103" s="157"/>
      <c r="F103" s="181"/>
      <c r="G103" s="176"/>
      <c r="H103" s="177"/>
    </row>
    <row r="104" spans="5:7" ht="16.5">
      <c r="E104" s="157"/>
      <c r="F104" s="184"/>
      <c r="G104" s="177"/>
    </row>
    <row r="105" spans="5:7" ht="16.5">
      <c r="E105" s="157"/>
      <c r="F105" s="184"/>
      <c r="G105" s="177"/>
    </row>
    <row r="106" spans="5:7" ht="16.5">
      <c r="E106" s="157"/>
      <c r="F106" s="184"/>
      <c r="G106" s="177"/>
    </row>
    <row r="107" spans="5:7" ht="16.5">
      <c r="E107" s="157"/>
      <c r="F107" s="185"/>
      <c r="G107" s="186"/>
    </row>
    <row r="108" spans="5:7" ht="16.5">
      <c r="E108" s="157"/>
      <c r="F108" s="184"/>
      <c r="G108" s="177"/>
    </row>
    <row r="109" spans="5:7" ht="16.5">
      <c r="E109" s="157"/>
      <c r="F109" s="184"/>
      <c r="G109" s="177"/>
    </row>
    <row r="110" spans="5:7" ht="16.5">
      <c r="E110" s="157"/>
      <c r="F110" s="184"/>
      <c r="G110" s="177"/>
    </row>
    <row r="111" spans="5:7" ht="16.5">
      <c r="E111" s="157"/>
      <c r="F111" s="184"/>
      <c r="G111" s="177"/>
    </row>
    <row r="112" spans="5:7" ht="16.5">
      <c r="E112" s="157"/>
      <c r="F112" s="184"/>
      <c r="G112" s="177"/>
    </row>
    <row r="113" spans="5:7" ht="16.5">
      <c r="E113" s="157"/>
      <c r="F113" s="184"/>
      <c r="G113" s="177"/>
    </row>
    <row r="114" spans="5:7" ht="16.5">
      <c r="E114" s="157"/>
      <c r="F114" s="184"/>
      <c r="G114" s="177"/>
    </row>
    <row r="115" spans="5:7" ht="16.5">
      <c r="E115" s="157"/>
      <c r="F115" s="184"/>
      <c r="G115" s="177"/>
    </row>
    <row r="116" spans="5:7" ht="16.5">
      <c r="E116" s="157"/>
      <c r="F116" s="184"/>
      <c r="G116" s="178"/>
    </row>
    <row r="117" spans="5:6" ht="16.5">
      <c r="E117" s="187"/>
      <c r="F117" s="188"/>
    </row>
    <row r="118" spans="5:6" ht="16.5">
      <c r="E118" s="157"/>
      <c r="F118" s="177"/>
    </row>
    <row r="119" ht="16.5">
      <c r="E119" s="157"/>
    </row>
    <row r="120" ht="16.5">
      <c r="E120" s="189"/>
    </row>
    <row r="121" spans="5:6" ht="16.5">
      <c r="E121" s="157"/>
      <c r="F121" s="190"/>
    </row>
    <row r="122" ht="16.5">
      <c r="E122" s="157"/>
    </row>
    <row r="123" ht="16.5">
      <c r="E123" s="186"/>
    </row>
    <row r="124" spans="3:6" ht="16.5">
      <c r="C124" s="191"/>
      <c r="D124" s="192"/>
      <c r="E124" s="192"/>
      <c r="F124" s="192"/>
    </row>
    <row r="125" spans="3:6" ht="16.5">
      <c r="C125" s="191"/>
      <c r="D125" s="192"/>
      <c r="E125" s="192"/>
      <c r="F125" s="192"/>
    </row>
    <row r="126" spans="3:6" ht="16.5">
      <c r="C126" s="193"/>
      <c r="D126" s="193"/>
      <c r="E126" s="193"/>
      <c r="F126" s="192"/>
    </row>
    <row r="129" ht="16.5">
      <c r="F129" s="194"/>
    </row>
  </sheetData>
  <printOptions/>
  <pageMargins left="0.75" right="0.75" top="1" bottom="1" header="0.5" footer="0.5"/>
  <pageSetup horizontalDpi="360" verticalDpi="360" orientation="portrait" paperSize="9" scale="85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N64"/>
  <sheetViews>
    <sheetView zoomScale="75" zoomScaleNormal="75" workbookViewId="0" topLeftCell="A8">
      <selection activeCell="E24" sqref="E24"/>
    </sheetView>
  </sheetViews>
  <sheetFormatPr defaultColWidth="9.140625" defaultRowHeight="12.75"/>
  <cols>
    <col min="1" max="1" width="9.140625" style="117" customWidth="1"/>
    <col min="2" max="2" width="14.140625" style="117" customWidth="1"/>
    <col min="3" max="3" width="12.7109375" style="117" customWidth="1"/>
    <col min="4" max="4" width="2.7109375" style="117" customWidth="1"/>
    <col min="5" max="5" width="12.7109375" style="117" customWidth="1"/>
    <col min="6" max="6" width="2.7109375" style="117" customWidth="1"/>
    <col min="7" max="7" width="12.7109375" style="117" customWidth="1"/>
    <col min="8" max="8" width="2.7109375" style="117" customWidth="1"/>
    <col min="9" max="9" width="12.7109375" style="117" customWidth="1"/>
    <col min="10" max="10" width="2.7109375" style="117" customWidth="1"/>
    <col min="11" max="11" width="12.7109375" style="117" customWidth="1"/>
    <col min="12" max="12" width="2.7109375" style="117" customWidth="1"/>
    <col min="13" max="13" width="12.7109375" style="117" customWidth="1"/>
    <col min="14" max="16384" width="9.140625" style="117" customWidth="1"/>
  </cols>
  <sheetData>
    <row r="2" s="122" customFormat="1" ht="18.75">
      <c r="A2" s="116" t="s">
        <v>17</v>
      </c>
    </row>
    <row r="3" s="195" customFormat="1" ht="18.75">
      <c r="A3" s="119" t="s">
        <v>152</v>
      </c>
    </row>
    <row r="4" spans="1:14" s="195" customFormat="1" ht="19.5" thickBot="1">
      <c r="A4" s="120" t="s">
        <v>153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="122" customFormat="1" ht="12.75"/>
    <row r="6" spans="1:10" s="122" customFormat="1" ht="12.75">
      <c r="A6" s="198" t="s">
        <v>240</v>
      </c>
      <c r="B6" s="199"/>
      <c r="C6" s="200"/>
      <c r="D6" s="200"/>
      <c r="E6" s="200"/>
      <c r="F6" s="199"/>
      <c r="G6" s="199"/>
      <c r="H6" s="199"/>
      <c r="I6" s="199"/>
      <c r="J6" s="199"/>
    </row>
    <row r="8" spans="3:9" s="125" customFormat="1" ht="12.75">
      <c r="C8" s="125" t="s">
        <v>241</v>
      </c>
      <c r="I8" s="125" t="s">
        <v>242</v>
      </c>
    </row>
    <row r="9" spans="3:9" s="125" customFormat="1" ht="12.75">
      <c r="C9" s="201" t="s">
        <v>243</v>
      </c>
      <c r="E9" s="201"/>
      <c r="F9" s="201" t="s">
        <v>244</v>
      </c>
      <c r="G9" s="201"/>
      <c r="I9" s="201" t="s">
        <v>245</v>
      </c>
    </row>
    <row r="10" spans="3:13" s="125" customFormat="1" ht="12.75">
      <c r="C10" s="202" t="s">
        <v>246</v>
      </c>
      <c r="E10" s="202" t="s">
        <v>241</v>
      </c>
      <c r="F10" s="202"/>
      <c r="G10" s="202" t="s">
        <v>247</v>
      </c>
      <c r="I10" s="202" t="s">
        <v>248</v>
      </c>
      <c r="K10" s="125" t="s">
        <v>249</v>
      </c>
      <c r="M10" s="125" t="s">
        <v>250</v>
      </c>
    </row>
    <row r="11" spans="3:13" s="125" customFormat="1" ht="12.75">
      <c r="C11" s="202" t="s">
        <v>251</v>
      </c>
      <c r="E11" s="202" t="s">
        <v>252</v>
      </c>
      <c r="F11" s="202"/>
      <c r="G11" s="202" t="s">
        <v>253</v>
      </c>
      <c r="I11" s="202" t="s">
        <v>254</v>
      </c>
      <c r="K11" s="125" t="s">
        <v>255</v>
      </c>
      <c r="M11" s="125" t="s">
        <v>256</v>
      </c>
    </row>
    <row r="12" spans="3:13" ht="12.75">
      <c r="C12" s="125" t="s">
        <v>0</v>
      </c>
      <c r="D12" s="125"/>
      <c r="E12" s="125" t="s">
        <v>0</v>
      </c>
      <c r="F12" s="125"/>
      <c r="G12" s="125" t="s">
        <v>0</v>
      </c>
      <c r="H12" s="125"/>
      <c r="I12" s="125" t="s">
        <v>0</v>
      </c>
      <c r="J12" s="125"/>
      <c r="K12" s="125" t="s">
        <v>0</v>
      </c>
      <c r="L12" s="125"/>
      <c r="M12" s="125" t="s">
        <v>0</v>
      </c>
    </row>
    <row r="14" spans="1:13" ht="12.75">
      <c r="A14" s="118" t="s">
        <v>257</v>
      </c>
      <c r="B14" s="118"/>
      <c r="C14" s="140">
        <v>8000000</v>
      </c>
      <c r="D14" s="118"/>
      <c r="E14" s="202" t="s">
        <v>5</v>
      </c>
      <c r="F14" s="118"/>
      <c r="G14" s="202" t="s">
        <v>5</v>
      </c>
      <c r="H14" s="118"/>
      <c r="I14" s="139">
        <f>'[1]Summary-6mths'!D78</f>
        <v>316094.9999999999</v>
      </c>
      <c r="J14" s="139"/>
      <c r="K14" s="139">
        <f>I14</f>
        <v>316094.9999999999</v>
      </c>
      <c r="L14" s="139"/>
      <c r="M14" s="139">
        <f>C14+K14</f>
        <v>8316095</v>
      </c>
    </row>
    <row r="15" spans="1:13" ht="12.75">
      <c r="A15" s="203"/>
      <c r="B15" s="118"/>
      <c r="C15" s="118"/>
      <c r="D15" s="118"/>
      <c r="E15" s="118"/>
      <c r="F15" s="118"/>
      <c r="G15" s="118"/>
      <c r="H15" s="118"/>
      <c r="I15" s="139"/>
      <c r="J15" s="139"/>
      <c r="K15" s="139"/>
      <c r="L15" s="139"/>
      <c r="M15" s="139"/>
    </row>
    <row r="16" spans="1:13" ht="12.75">
      <c r="A16" s="118" t="s">
        <v>166</v>
      </c>
      <c r="B16" s="118"/>
      <c r="C16" s="202" t="s">
        <v>5</v>
      </c>
      <c r="D16" s="118"/>
      <c r="E16" s="204" t="s">
        <v>5</v>
      </c>
      <c r="F16" s="118"/>
      <c r="G16" s="204" t="s">
        <v>5</v>
      </c>
      <c r="H16" s="118"/>
      <c r="I16" s="139">
        <f>'[1]Summary-6mths'!D76</f>
        <v>1341782.8099999982</v>
      </c>
      <c r="J16" s="139"/>
      <c r="K16" s="139">
        <f>I16</f>
        <v>1341782.8099999982</v>
      </c>
      <c r="L16" s="139"/>
      <c r="M16" s="139">
        <f>SUM(K16:L16)</f>
        <v>1341782.8099999982</v>
      </c>
    </row>
    <row r="17" spans="1:13" ht="12.75">
      <c r="A17" s="118"/>
      <c r="B17" s="11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</row>
    <row r="18" spans="1:13" ht="12.75">
      <c r="A18" s="118" t="s">
        <v>258</v>
      </c>
      <c r="B18" s="118"/>
      <c r="C18" s="205" t="s">
        <v>5</v>
      </c>
      <c r="D18" s="139"/>
      <c r="E18" s="205" t="s">
        <v>5</v>
      </c>
      <c r="F18" s="139"/>
      <c r="G18" s="205" t="s">
        <v>5</v>
      </c>
      <c r="H18" s="139"/>
      <c r="I18" s="205" t="s">
        <v>5</v>
      </c>
      <c r="J18" s="139"/>
      <c r="K18" s="205" t="s">
        <v>5</v>
      </c>
      <c r="L18" s="139"/>
      <c r="M18" s="205" t="s">
        <v>5</v>
      </c>
    </row>
    <row r="19" spans="1:13" ht="12.75">
      <c r="A19" s="118"/>
      <c r="B19" s="11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205"/>
    </row>
    <row r="20" spans="1:13" ht="12.75">
      <c r="A20" s="118" t="s">
        <v>259</v>
      </c>
      <c r="B20" s="118"/>
      <c r="C20" s="205" t="s">
        <v>5</v>
      </c>
      <c r="D20" s="139"/>
      <c r="E20" s="205" t="s">
        <v>5</v>
      </c>
      <c r="F20" s="139"/>
      <c r="G20" s="205" t="s">
        <v>5</v>
      </c>
      <c r="H20" s="139"/>
      <c r="I20" s="205" t="s">
        <v>5</v>
      </c>
      <c r="J20" s="139"/>
      <c r="K20" s="205" t="s">
        <v>5</v>
      </c>
      <c r="L20" s="139"/>
      <c r="M20" s="205" t="s">
        <v>5</v>
      </c>
    </row>
    <row r="21" spans="1:13" ht="12.75">
      <c r="A21" s="118"/>
      <c r="B21" s="11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1:13" ht="13.5" thickBot="1">
      <c r="A22" s="118" t="s">
        <v>260</v>
      </c>
      <c r="B22" s="118"/>
      <c r="C22" s="206">
        <f>SUM(C14:C21)</f>
        <v>8000000</v>
      </c>
      <c r="D22" s="139"/>
      <c r="E22" s="206">
        <f>SUM(E14:E21)</f>
        <v>0</v>
      </c>
      <c r="F22" s="139"/>
      <c r="G22" s="206">
        <f>SUM(G14:G21)</f>
        <v>0</v>
      </c>
      <c r="H22" s="139"/>
      <c r="I22" s="206">
        <f>SUM(I14:I21)</f>
        <v>1657877.8099999982</v>
      </c>
      <c r="J22" s="139"/>
      <c r="K22" s="206">
        <f>SUM(K14:K21)</f>
        <v>1657877.8099999982</v>
      </c>
      <c r="L22" s="139"/>
      <c r="M22" s="206">
        <f>SUM(M14:M21)</f>
        <v>9657877.809999999</v>
      </c>
    </row>
    <row r="23" spans="1:13" ht="13.5" thickTop="1">
      <c r="A23" s="118"/>
      <c r="B23" s="11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</row>
    <row r="24" spans="1:13" ht="12.75">
      <c r="A24" s="118"/>
      <c r="B24" s="11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</row>
    <row r="25" spans="1:13" ht="12.75">
      <c r="A25" s="118"/>
      <c r="B25" s="11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18"/>
    </row>
    <row r="26" spans="1:13" ht="12.75">
      <c r="A26" s="118"/>
      <c r="B26" s="11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18"/>
    </row>
    <row r="27" spans="1:13" ht="12.75">
      <c r="A27" s="118"/>
      <c r="B27" s="11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18"/>
    </row>
    <row r="28" spans="1:13" ht="12.75">
      <c r="A28" s="207"/>
      <c r="B28" s="11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18"/>
    </row>
    <row r="29" spans="1:13" ht="12.75">
      <c r="A29" s="118"/>
      <c r="B29" s="11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18"/>
    </row>
    <row r="30" spans="1:13" ht="12.75">
      <c r="A30" s="203"/>
      <c r="B30" s="118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18"/>
    </row>
    <row r="31" spans="1:13" ht="12.75">
      <c r="A31" s="118"/>
      <c r="B31" s="118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18"/>
    </row>
    <row r="32" spans="1:13" ht="12.75">
      <c r="A32" s="118"/>
      <c r="B32" s="118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18"/>
    </row>
    <row r="33" spans="1:13" ht="12.75">
      <c r="A33" s="118"/>
      <c r="B33" s="118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18"/>
    </row>
    <row r="34" spans="1:13" ht="12.75">
      <c r="A34" s="118"/>
      <c r="B34" s="118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18"/>
    </row>
    <row r="35" spans="1:13" ht="12.75">
      <c r="A35" s="118"/>
      <c r="B35" s="118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18"/>
    </row>
    <row r="36" spans="1:13" ht="12.75">
      <c r="A36" s="118"/>
      <c r="B36" s="118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18"/>
    </row>
    <row r="37" spans="1:13" ht="12.75">
      <c r="A37" s="118"/>
      <c r="B37" s="118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18"/>
    </row>
    <row r="38" spans="1:13" ht="12.75">
      <c r="A38" s="118"/>
      <c r="B38" s="118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18"/>
    </row>
    <row r="39" spans="1:13" ht="12.75">
      <c r="A39" s="118"/>
      <c r="B39" s="118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18"/>
    </row>
    <row r="40" spans="1:13" ht="12.75">
      <c r="A40" s="118"/>
      <c r="B40" s="118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18"/>
    </row>
    <row r="41" spans="1:13" ht="12.75">
      <c r="A41" s="118"/>
      <c r="B41" s="118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18"/>
    </row>
    <row r="42" spans="1:13" ht="12.75">
      <c r="A42" s="118"/>
      <c r="B42" s="118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18"/>
    </row>
    <row r="43" spans="1:13" ht="12.75">
      <c r="A43" s="118"/>
      <c r="B43" s="11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18"/>
    </row>
    <row r="44" spans="1:13" ht="12.75">
      <c r="A44" s="118"/>
      <c r="B44" s="118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18"/>
    </row>
    <row r="45" spans="1:13" ht="12.75">
      <c r="A45" s="118"/>
      <c r="B45" s="11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18"/>
    </row>
    <row r="46" spans="1:13" ht="12.7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</row>
    <row r="47" spans="1:13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</row>
    <row r="48" spans="1:13" ht="12.7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</row>
    <row r="49" spans="1:13" ht="12.7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</row>
    <row r="50" spans="1:13" ht="12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  <row r="51" spans="1:13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  <row r="52" spans="1:13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1:13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</row>
    <row r="54" spans="1:13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</row>
    <row r="55" spans="1:13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3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</row>
    <row r="57" spans="1:13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</row>
    <row r="58" spans="1:13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</row>
    <row r="59" spans="1:13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</row>
    <row r="60" spans="1:13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</row>
    <row r="61" spans="1:13" ht="12.75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</row>
    <row r="62" spans="1:13" ht="12.7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</row>
    <row r="63" spans="1:13" ht="12.7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</row>
    <row r="64" spans="1:13" ht="12.7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</row>
  </sheetData>
  <printOptions/>
  <pageMargins left="0.75" right="0.75" top="1" bottom="1" header="0.5" footer="0.5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1"/>
  <sheetViews>
    <sheetView zoomScale="75" zoomScaleNormal="75" workbookViewId="0" topLeftCell="C75">
      <selection activeCell="H87" sqref="H87"/>
    </sheetView>
  </sheetViews>
  <sheetFormatPr defaultColWidth="9.140625" defaultRowHeight="12.75"/>
  <cols>
    <col min="1" max="1" width="3.8515625" style="215" customWidth="1"/>
    <col min="2" max="2" width="47.421875" style="81" customWidth="1"/>
    <col min="3" max="3" width="15.7109375" style="81" customWidth="1"/>
    <col min="4" max="4" width="14.7109375" style="81" customWidth="1"/>
    <col min="5" max="5" width="16.421875" style="81" customWidth="1"/>
    <col min="6" max="7" width="4.7109375" style="81" customWidth="1"/>
    <col min="8" max="8" width="48.57421875" style="81" customWidth="1"/>
    <col min="9" max="9" width="18.421875" style="81" customWidth="1"/>
    <col min="10" max="10" width="16.57421875" style="81" customWidth="1"/>
    <col min="11" max="11" width="15.28125" style="81" customWidth="1"/>
    <col min="12" max="12" width="10.28125" style="81" bestFit="1" customWidth="1"/>
    <col min="13" max="13" width="27.7109375" style="81" customWidth="1"/>
    <col min="14" max="14" width="10.8515625" style="81" bestFit="1" customWidth="1"/>
    <col min="15" max="15" width="12.00390625" style="81" bestFit="1" customWidth="1"/>
    <col min="16" max="16" width="10.28125" style="81" bestFit="1" customWidth="1"/>
    <col min="17" max="16384" width="8.8515625" style="81" customWidth="1"/>
  </cols>
  <sheetData>
    <row r="1" spans="1:7" ht="15.75">
      <c r="A1" s="208" t="s">
        <v>17</v>
      </c>
      <c r="G1" s="208" t="s">
        <v>17</v>
      </c>
    </row>
    <row r="2" spans="1:7" ht="15.75">
      <c r="A2" s="209" t="s">
        <v>261</v>
      </c>
      <c r="G2" s="209" t="s">
        <v>261</v>
      </c>
    </row>
    <row r="3" spans="1:11" ht="15.75">
      <c r="A3" s="210" t="s">
        <v>153</v>
      </c>
      <c r="B3" s="211"/>
      <c r="C3" s="211"/>
      <c r="D3" s="211"/>
      <c r="E3" s="211"/>
      <c r="F3" s="211"/>
      <c r="G3" s="210" t="s">
        <v>153</v>
      </c>
      <c r="H3" s="211"/>
      <c r="I3" s="211"/>
      <c r="J3" s="211"/>
      <c r="K3" s="211"/>
    </row>
    <row r="5" spans="1:7" ht="15">
      <c r="A5" s="212" t="s">
        <v>262</v>
      </c>
      <c r="G5" s="212" t="s">
        <v>262</v>
      </c>
    </row>
    <row r="6" spans="1:7" ht="15">
      <c r="A6" s="213" t="s">
        <v>23</v>
      </c>
      <c r="G6" s="213" t="s">
        <v>23</v>
      </c>
    </row>
    <row r="7" spans="1:7" ht="15">
      <c r="A7" s="212"/>
      <c r="B7" s="79"/>
      <c r="C7" s="79"/>
      <c r="D7" s="79"/>
      <c r="G7" s="212"/>
    </row>
    <row r="8" spans="1:19" ht="15">
      <c r="A8" s="212" t="s">
        <v>263</v>
      </c>
      <c r="G8" s="212" t="s">
        <v>264</v>
      </c>
      <c r="L8" s="214"/>
      <c r="M8" s="214"/>
      <c r="N8" s="214"/>
      <c r="O8" s="214"/>
      <c r="P8" s="214"/>
      <c r="Q8" s="214"/>
      <c r="R8" s="214"/>
      <c r="S8" s="214"/>
    </row>
    <row r="9" spans="12:19" ht="15">
      <c r="L9" s="214"/>
      <c r="M9" s="214"/>
      <c r="N9" s="214"/>
      <c r="O9" s="214"/>
      <c r="P9" s="214"/>
      <c r="Q9" s="214"/>
      <c r="R9" s="214"/>
      <c r="S9" s="214"/>
    </row>
    <row r="10" spans="1:19" ht="15">
      <c r="A10" s="215">
        <v>1</v>
      </c>
      <c r="B10" s="79" t="s">
        <v>265</v>
      </c>
      <c r="G10" s="215">
        <v>1</v>
      </c>
      <c r="H10" s="79" t="s">
        <v>266</v>
      </c>
      <c r="L10" s="214"/>
      <c r="M10" s="214"/>
      <c r="N10" s="214"/>
      <c r="O10" s="214"/>
      <c r="P10" s="214"/>
      <c r="Q10" s="214"/>
      <c r="R10" s="214"/>
      <c r="S10" s="214"/>
    </row>
    <row r="11" spans="2:19" ht="15.75">
      <c r="B11" s="216" t="s">
        <v>267</v>
      </c>
      <c r="C11" s="216"/>
      <c r="D11" s="216"/>
      <c r="E11" s="216"/>
      <c r="F11" s="216"/>
      <c r="G11" s="215"/>
      <c r="H11" s="216" t="s">
        <v>268</v>
      </c>
      <c r="I11" s="216"/>
      <c r="J11" s="216"/>
      <c r="K11" s="216"/>
      <c r="L11" s="216"/>
      <c r="M11" s="216"/>
      <c r="N11" s="214"/>
      <c r="O11" s="214"/>
      <c r="P11" s="214"/>
      <c r="Q11" s="214"/>
      <c r="R11" s="214"/>
      <c r="S11" s="214"/>
    </row>
    <row r="12" spans="2:19" ht="15.75">
      <c r="B12" s="216" t="s">
        <v>269</v>
      </c>
      <c r="C12" s="216"/>
      <c r="D12" s="216"/>
      <c r="E12" s="216"/>
      <c r="F12" s="216"/>
      <c r="G12" s="215"/>
      <c r="H12" s="216" t="s">
        <v>270</v>
      </c>
      <c r="I12" s="216"/>
      <c r="J12" s="216"/>
      <c r="K12" s="216"/>
      <c r="L12" s="216"/>
      <c r="M12" s="216"/>
      <c r="N12" s="214"/>
      <c r="O12" s="214"/>
      <c r="P12" s="214"/>
      <c r="Q12" s="214"/>
      <c r="R12" s="214"/>
      <c r="S12" s="214"/>
    </row>
    <row r="13" spans="2:19" ht="15.75">
      <c r="B13" s="216"/>
      <c r="C13" s="216"/>
      <c r="D13" s="216"/>
      <c r="E13" s="216"/>
      <c r="F13" s="216"/>
      <c r="G13" s="215"/>
      <c r="H13" s="216" t="s">
        <v>271</v>
      </c>
      <c r="I13" s="216"/>
      <c r="J13" s="216"/>
      <c r="K13" s="216"/>
      <c r="L13" s="216"/>
      <c r="M13" s="216"/>
      <c r="N13" s="214"/>
      <c r="O13" s="214"/>
      <c r="P13" s="214"/>
      <c r="Q13" s="214"/>
      <c r="R13" s="214"/>
      <c r="S13" s="214"/>
    </row>
    <row r="14" spans="1:19" ht="15.75">
      <c r="A14" s="215">
        <v>2</v>
      </c>
      <c r="B14" s="217" t="s">
        <v>272</v>
      </c>
      <c r="C14" s="216"/>
      <c r="D14" s="216"/>
      <c r="E14" s="216"/>
      <c r="F14" s="216"/>
      <c r="G14" s="215"/>
      <c r="H14" s="216" t="s">
        <v>273</v>
      </c>
      <c r="I14" s="216"/>
      <c r="J14" s="216"/>
      <c r="K14" s="216"/>
      <c r="L14" s="216"/>
      <c r="M14" s="216"/>
      <c r="N14" s="214"/>
      <c r="O14" s="214"/>
      <c r="P14" s="214"/>
      <c r="Q14" s="214"/>
      <c r="R14" s="214"/>
      <c r="S14" s="214"/>
    </row>
    <row r="15" spans="2:19" ht="15.75">
      <c r="B15" s="217" t="s">
        <v>274</v>
      </c>
      <c r="C15" s="216"/>
      <c r="D15" s="216"/>
      <c r="E15" s="216"/>
      <c r="F15" s="216"/>
      <c r="G15" s="215"/>
      <c r="H15" s="216"/>
      <c r="I15" s="216"/>
      <c r="J15" s="216"/>
      <c r="K15" s="216"/>
      <c r="L15" s="216"/>
      <c r="M15" s="216"/>
      <c r="N15" s="214"/>
      <c r="O15" s="214"/>
      <c r="P15" s="214"/>
      <c r="Q15" s="214"/>
      <c r="R15" s="214"/>
      <c r="S15" s="214"/>
    </row>
    <row r="16" spans="2:19" ht="15.75">
      <c r="B16" s="216" t="s">
        <v>275</v>
      </c>
      <c r="C16" s="216"/>
      <c r="D16" s="216"/>
      <c r="E16" s="216"/>
      <c r="F16" s="216"/>
      <c r="G16" s="215">
        <v>2</v>
      </c>
      <c r="H16" s="217" t="s">
        <v>276</v>
      </c>
      <c r="I16" s="216"/>
      <c r="J16" s="216"/>
      <c r="K16" s="216"/>
      <c r="L16" s="216"/>
      <c r="M16" s="216"/>
      <c r="N16" s="216"/>
      <c r="O16" s="216"/>
      <c r="P16" s="214"/>
      <c r="Q16" s="214"/>
      <c r="R16" s="214"/>
      <c r="S16" s="214"/>
    </row>
    <row r="17" spans="2:19" ht="15.75">
      <c r="B17" s="216" t="s">
        <v>277</v>
      </c>
      <c r="C17" s="216"/>
      <c r="D17" s="216"/>
      <c r="E17" s="216"/>
      <c r="F17" s="216"/>
      <c r="G17" s="215"/>
      <c r="H17" s="216" t="s">
        <v>278</v>
      </c>
      <c r="I17" s="216"/>
      <c r="J17" s="216"/>
      <c r="K17" s="216"/>
      <c r="L17" s="216"/>
      <c r="M17" s="216"/>
      <c r="N17" s="216"/>
      <c r="O17" s="216"/>
      <c r="P17" s="214"/>
      <c r="Q17" s="214"/>
      <c r="R17" s="214"/>
      <c r="S17" s="214"/>
    </row>
    <row r="18" spans="2:19" ht="15.75">
      <c r="B18" s="216" t="s">
        <v>279</v>
      </c>
      <c r="C18" s="216"/>
      <c r="D18" s="216"/>
      <c r="E18" s="216"/>
      <c r="F18" s="216"/>
      <c r="G18" s="215"/>
      <c r="H18" s="216" t="s">
        <v>280</v>
      </c>
      <c r="I18" s="216"/>
      <c r="J18" s="216"/>
      <c r="K18" s="216"/>
      <c r="L18" s="216"/>
      <c r="M18" s="216"/>
      <c r="N18" s="216"/>
      <c r="O18" s="216"/>
      <c r="P18" s="214"/>
      <c r="Q18" s="214"/>
      <c r="R18" s="214"/>
      <c r="S18" s="214"/>
    </row>
    <row r="19" spans="2:19" ht="15.75">
      <c r="B19" s="216" t="s">
        <v>281</v>
      </c>
      <c r="C19" s="216"/>
      <c r="D19" s="216"/>
      <c r="E19" s="216"/>
      <c r="F19" s="216"/>
      <c r="G19" s="215"/>
      <c r="H19" s="216"/>
      <c r="I19" s="216"/>
      <c r="J19" s="216"/>
      <c r="K19" s="216"/>
      <c r="L19" s="216"/>
      <c r="M19" s="216"/>
      <c r="N19" s="214"/>
      <c r="O19" s="214"/>
      <c r="P19" s="214"/>
      <c r="Q19" s="214"/>
      <c r="R19" s="214"/>
      <c r="S19" s="214"/>
    </row>
    <row r="20" spans="2:19" ht="17.25">
      <c r="B20" s="216"/>
      <c r="C20" s="216"/>
      <c r="D20" s="216"/>
      <c r="E20" s="216"/>
      <c r="F20" s="216"/>
      <c r="G20" s="215">
        <v>3</v>
      </c>
      <c r="H20" s="218" t="s">
        <v>282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14"/>
      <c r="S20" s="214"/>
    </row>
    <row r="21" spans="2:19" ht="17.25">
      <c r="B21" s="216" t="s">
        <v>368</v>
      </c>
      <c r="C21" s="216"/>
      <c r="D21" s="216"/>
      <c r="E21" s="216"/>
      <c r="F21" s="216"/>
      <c r="G21" s="215"/>
      <c r="H21" s="220" t="s">
        <v>283</v>
      </c>
      <c r="I21" s="219"/>
      <c r="J21" s="219"/>
      <c r="K21" s="219"/>
      <c r="L21" s="219"/>
      <c r="M21" s="219"/>
      <c r="N21" s="219"/>
      <c r="O21" s="219"/>
      <c r="P21" s="219"/>
      <c r="Q21" s="219"/>
      <c r="R21" s="214"/>
      <c r="S21" s="214"/>
    </row>
    <row r="22" spans="2:19" ht="17.25">
      <c r="B22" s="216"/>
      <c r="C22" s="221" t="s">
        <v>284</v>
      </c>
      <c r="D22" s="221"/>
      <c r="E22" s="221" t="s">
        <v>285</v>
      </c>
      <c r="F22" s="221"/>
      <c r="G22" s="215"/>
      <c r="H22" s="220" t="s">
        <v>286</v>
      </c>
      <c r="I22" s="219"/>
      <c r="J22" s="219"/>
      <c r="K22" s="219"/>
      <c r="L22" s="219"/>
      <c r="M22" s="219"/>
      <c r="N22" s="219"/>
      <c r="O22" s="219"/>
      <c r="P22" s="219"/>
      <c r="Q22" s="219"/>
      <c r="R22" s="214"/>
      <c r="S22" s="214"/>
    </row>
    <row r="23" spans="2:19" ht="18" thickBot="1">
      <c r="B23" s="222" t="s">
        <v>1</v>
      </c>
      <c r="C23" s="223">
        <f>'[1]P&amp;L'!B12</f>
        <v>4383168.24</v>
      </c>
      <c r="D23" s="223"/>
      <c r="E23" s="223">
        <f>'[1]P&amp;L'!D12</f>
        <v>3391289.81</v>
      </c>
      <c r="F23" s="224"/>
      <c r="H23" s="220"/>
      <c r="I23" s="219"/>
      <c r="J23" s="219"/>
      <c r="K23" s="219"/>
      <c r="L23" s="219"/>
      <c r="M23" s="219"/>
      <c r="N23" s="219"/>
      <c r="O23" s="219"/>
      <c r="P23" s="219"/>
      <c r="Q23" s="219"/>
      <c r="R23" s="214"/>
      <c r="S23" s="214"/>
    </row>
    <row r="24" spans="7:19" ht="18" thickTop="1">
      <c r="G24" s="215">
        <v>4</v>
      </c>
      <c r="H24" s="218" t="s">
        <v>287</v>
      </c>
      <c r="I24" s="219"/>
      <c r="J24" s="219"/>
      <c r="K24" s="219"/>
      <c r="L24" s="219"/>
      <c r="M24" s="219"/>
      <c r="N24" s="219"/>
      <c r="O24" s="219"/>
      <c r="P24" s="219"/>
      <c r="Q24" s="219"/>
      <c r="R24" s="214"/>
      <c r="S24" s="214"/>
    </row>
    <row r="25" spans="7:19" ht="17.25">
      <c r="G25" s="215"/>
      <c r="H25" s="220" t="s">
        <v>288</v>
      </c>
      <c r="I25" s="219"/>
      <c r="J25" s="219"/>
      <c r="K25" s="219"/>
      <c r="L25" s="219"/>
      <c r="M25" s="219"/>
      <c r="N25" s="219"/>
      <c r="O25" s="219"/>
      <c r="P25" s="219"/>
      <c r="Q25" s="219"/>
      <c r="R25" s="214"/>
      <c r="S25" s="214"/>
    </row>
    <row r="26" spans="2:19" ht="18" thickBot="1">
      <c r="B26" s="216" t="s">
        <v>289</v>
      </c>
      <c r="C26" s="223">
        <f>'[1]P&amp;L'!B24</f>
        <v>2041828.9000000006</v>
      </c>
      <c r="D26" s="223"/>
      <c r="E26" s="223">
        <f>'[1]P&amp;L'!D24</f>
        <v>142342.13999999978</v>
      </c>
      <c r="F26" s="224"/>
      <c r="G26" s="215"/>
      <c r="H26" s="220" t="s">
        <v>290</v>
      </c>
      <c r="I26" s="219"/>
      <c r="J26" s="219"/>
      <c r="K26" s="219"/>
      <c r="L26" s="219"/>
      <c r="M26" s="219"/>
      <c r="N26" s="219"/>
      <c r="O26" s="219"/>
      <c r="P26" s="219"/>
      <c r="Q26" s="219"/>
      <c r="R26" s="214"/>
      <c r="S26" s="214"/>
    </row>
    <row r="27" spans="7:19" ht="18" thickTop="1">
      <c r="G27" s="215"/>
      <c r="H27" s="220"/>
      <c r="I27" s="219"/>
      <c r="J27" s="219"/>
      <c r="K27" s="219"/>
      <c r="L27" s="219"/>
      <c r="M27" s="219"/>
      <c r="N27" s="219"/>
      <c r="O27" s="219"/>
      <c r="P27" s="219"/>
      <c r="Q27" s="219"/>
      <c r="R27" s="214"/>
      <c r="S27" s="214"/>
    </row>
    <row r="28" spans="1:19" ht="17.25">
      <c r="A28" s="215">
        <v>3</v>
      </c>
      <c r="B28" s="79" t="s">
        <v>291</v>
      </c>
      <c r="G28" s="215">
        <v>5</v>
      </c>
      <c r="H28" s="218" t="s">
        <v>292</v>
      </c>
      <c r="I28" s="219"/>
      <c r="J28" s="219"/>
      <c r="K28" s="219"/>
      <c r="L28" s="219"/>
      <c r="M28" s="219"/>
      <c r="N28" s="219"/>
      <c r="O28" s="219"/>
      <c r="P28" s="219"/>
      <c r="Q28" s="219"/>
      <c r="R28" s="214"/>
      <c r="S28" s="214"/>
    </row>
    <row r="29" spans="2:19" ht="17.25">
      <c r="B29" s="81" t="s">
        <v>293</v>
      </c>
      <c r="G29" s="215"/>
      <c r="H29" s="220" t="s">
        <v>294</v>
      </c>
      <c r="I29" s="219"/>
      <c r="J29" s="219"/>
      <c r="K29" s="219"/>
      <c r="L29" s="219"/>
      <c r="M29" s="219"/>
      <c r="N29" s="219"/>
      <c r="O29" s="219"/>
      <c r="P29" s="219"/>
      <c r="Q29" s="219"/>
      <c r="R29" s="214"/>
      <c r="S29" s="214"/>
    </row>
    <row r="30" spans="7:19" ht="17.25">
      <c r="G30" s="215"/>
      <c r="H30" s="220" t="s">
        <v>295</v>
      </c>
      <c r="I30" s="219"/>
      <c r="J30" s="219"/>
      <c r="K30" s="219"/>
      <c r="L30" s="219"/>
      <c r="M30" s="219"/>
      <c r="N30" s="219"/>
      <c r="O30" s="219"/>
      <c r="P30" s="219"/>
      <c r="Q30" s="219"/>
      <c r="R30" s="214"/>
      <c r="S30" s="214"/>
    </row>
    <row r="31" spans="1:19" ht="17.25">
      <c r="A31" s="215">
        <v>4</v>
      </c>
      <c r="B31" s="79" t="s">
        <v>296</v>
      </c>
      <c r="G31" s="215"/>
      <c r="H31" s="220" t="s">
        <v>297</v>
      </c>
      <c r="I31" s="219"/>
      <c r="J31" s="219"/>
      <c r="K31" s="219"/>
      <c r="L31" s="219"/>
      <c r="M31" s="219"/>
      <c r="N31" s="219"/>
      <c r="O31" s="219"/>
      <c r="P31" s="219"/>
      <c r="Q31" s="219"/>
      <c r="R31" s="214"/>
      <c r="S31" s="214"/>
    </row>
    <row r="32" spans="2:19" ht="17.25">
      <c r="B32" s="81" t="s">
        <v>298</v>
      </c>
      <c r="G32" s="215"/>
      <c r="H32" s="220"/>
      <c r="I32" s="219"/>
      <c r="J32" s="219"/>
      <c r="K32" s="219"/>
      <c r="L32" s="219"/>
      <c r="M32" s="219"/>
      <c r="N32" s="219"/>
      <c r="O32" s="219"/>
      <c r="P32" s="219"/>
      <c r="Q32" s="219"/>
      <c r="R32" s="214"/>
      <c r="S32" s="214"/>
    </row>
    <row r="33" spans="7:19" ht="17.25">
      <c r="G33" s="215">
        <v>6</v>
      </c>
      <c r="H33" s="218" t="s">
        <v>299</v>
      </c>
      <c r="I33" s="219"/>
      <c r="J33" s="219"/>
      <c r="K33" s="219"/>
      <c r="L33" s="219"/>
      <c r="M33" s="219"/>
      <c r="N33" s="219"/>
      <c r="O33" s="219"/>
      <c r="P33" s="219"/>
      <c r="Q33" s="219"/>
      <c r="R33" s="214"/>
      <c r="S33" s="214"/>
    </row>
    <row r="34" spans="1:19" ht="17.25">
      <c r="A34" s="215">
        <v>5</v>
      </c>
      <c r="B34" s="79" t="s">
        <v>300</v>
      </c>
      <c r="H34" s="220" t="s">
        <v>301</v>
      </c>
      <c r="I34" s="219"/>
      <c r="J34" s="219"/>
      <c r="K34" s="219"/>
      <c r="L34" s="219"/>
      <c r="M34" s="219"/>
      <c r="N34" s="219"/>
      <c r="O34" s="219"/>
      <c r="P34" s="219"/>
      <c r="Q34" s="219"/>
      <c r="R34" s="214"/>
      <c r="S34" s="214"/>
    </row>
    <row r="35" spans="3:19" ht="17.25">
      <c r="C35" s="225" t="s">
        <v>302</v>
      </c>
      <c r="D35" s="225"/>
      <c r="E35" s="225" t="s">
        <v>303</v>
      </c>
      <c r="F35" s="225"/>
      <c r="H35" s="220" t="s">
        <v>304</v>
      </c>
      <c r="I35" s="219"/>
      <c r="J35" s="219"/>
      <c r="K35" s="219"/>
      <c r="L35" s="219"/>
      <c r="M35" s="219"/>
      <c r="N35" s="219"/>
      <c r="O35" s="219"/>
      <c r="P35" s="219"/>
      <c r="Q35" s="219"/>
      <c r="R35" s="214"/>
      <c r="S35" s="214"/>
    </row>
    <row r="36" spans="3:19" ht="17.25">
      <c r="C36" s="226" t="s">
        <v>305</v>
      </c>
      <c r="D36" s="226"/>
      <c r="E36" s="226" t="s">
        <v>306</v>
      </c>
      <c r="F36" s="225"/>
      <c r="I36" s="219"/>
      <c r="J36" s="219"/>
      <c r="K36" s="219"/>
      <c r="L36" s="219"/>
      <c r="M36" s="219"/>
      <c r="N36" s="219"/>
      <c r="O36" s="219"/>
      <c r="P36" s="219"/>
      <c r="Q36" s="219"/>
      <c r="R36" s="214"/>
      <c r="S36" s="214"/>
    </row>
    <row r="37" spans="2:19" ht="17.25">
      <c r="B37" s="81" t="s">
        <v>307</v>
      </c>
      <c r="C37" s="227">
        <f>C40-SUM(C38:C39)</f>
        <v>66815.64000000001</v>
      </c>
      <c r="D37" s="227"/>
      <c r="E37" s="227">
        <f>E40-SUM(E38:E39)</f>
        <v>66815.64000000001</v>
      </c>
      <c r="F37" s="227"/>
      <c r="G37" s="228">
        <v>7</v>
      </c>
      <c r="H37" s="229" t="s">
        <v>308</v>
      </c>
      <c r="I37" s="219"/>
      <c r="J37" s="219"/>
      <c r="K37" s="219"/>
      <c r="L37" s="219"/>
      <c r="M37" s="219"/>
      <c r="N37" s="219"/>
      <c r="O37" s="219"/>
      <c r="P37" s="219"/>
      <c r="Q37" s="219"/>
      <c r="R37" s="214"/>
      <c r="S37" s="214"/>
    </row>
    <row r="38" spans="2:11" ht="15">
      <c r="B38" s="81" t="s">
        <v>309</v>
      </c>
      <c r="C38" s="227">
        <v>6000</v>
      </c>
      <c r="D38" s="227"/>
      <c r="E38" s="227">
        <v>6000</v>
      </c>
      <c r="F38" s="227"/>
      <c r="H38" s="81" t="s">
        <v>310</v>
      </c>
      <c r="I38" s="228"/>
      <c r="J38" s="228"/>
      <c r="K38" s="228"/>
    </row>
    <row r="39" spans="2:11" ht="15">
      <c r="B39" s="230" t="s">
        <v>311</v>
      </c>
      <c r="C39" s="227">
        <f>'[1]Con-6mths-Dec02'!N148</f>
        <v>332575</v>
      </c>
      <c r="D39" s="227"/>
      <c r="E39" s="227">
        <v>332575</v>
      </c>
      <c r="F39" s="227"/>
      <c r="I39" s="228"/>
      <c r="J39" s="228"/>
      <c r="K39" s="228"/>
    </row>
    <row r="40" spans="2:11" ht="15.75" thickBot="1">
      <c r="B40" s="230"/>
      <c r="C40" s="231">
        <f>-'[1]Summary-3mths'!D27</f>
        <v>405390.64</v>
      </c>
      <c r="D40" s="231"/>
      <c r="E40" s="231">
        <f>-'[1]Summary-6mths'!D72</f>
        <v>405390.64</v>
      </c>
      <c r="F40" s="232"/>
      <c r="G40" s="215">
        <v>8</v>
      </c>
      <c r="H40" s="218" t="s">
        <v>312</v>
      </c>
      <c r="I40" s="228"/>
      <c r="J40" s="228"/>
      <c r="K40" s="228"/>
    </row>
    <row r="41" ht="15.75" thickTop="1">
      <c r="H41" s="220" t="s">
        <v>313</v>
      </c>
    </row>
    <row r="42" spans="2:8" ht="15">
      <c r="B42" s="81" t="s">
        <v>314</v>
      </c>
      <c r="H42" s="220" t="s">
        <v>315</v>
      </c>
    </row>
    <row r="43" spans="2:14" ht="15">
      <c r="B43" s="81" t="s">
        <v>316</v>
      </c>
      <c r="I43" s="220"/>
      <c r="J43" s="220"/>
      <c r="K43" s="220"/>
      <c r="L43" s="220"/>
      <c r="M43" s="220"/>
      <c r="N43" s="220"/>
    </row>
    <row r="44" spans="2:14" ht="15">
      <c r="B44" s="81" t="s">
        <v>317</v>
      </c>
      <c r="H44" s="233" t="s">
        <v>318</v>
      </c>
      <c r="I44" s="234" t="s">
        <v>319</v>
      </c>
      <c r="J44" s="234" t="s">
        <v>320</v>
      </c>
      <c r="K44" s="234" t="s">
        <v>321</v>
      </c>
      <c r="L44" s="220"/>
      <c r="M44" s="220"/>
      <c r="N44" s="220"/>
    </row>
    <row r="45" spans="9:14" ht="15">
      <c r="I45" s="220"/>
      <c r="J45" s="220"/>
      <c r="K45" s="220"/>
      <c r="L45" s="220"/>
      <c r="M45" s="220"/>
      <c r="N45" s="220"/>
    </row>
    <row r="46" spans="1:14" ht="15">
      <c r="A46" s="215">
        <v>6</v>
      </c>
      <c r="B46" s="79" t="s">
        <v>322</v>
      </c>
      <c r="H46" s="81" t="s">
        <v>323</v>
      </c>
      <c r="I46" s="235">
        <f>K46-J46</f>
        <v>3466306.2199999997</v>
      </c>
      <c r="J46" s="235">
        <f>'[1]Con-6mths-Dec02'!O55+'[1]Con-6mths-Dec02'!O122</f>
        <v>2205900</v>
      </c>
      <c r="K46" s="235">
        <f>'[1]P&amp;L'!F12</f>
        <v>5672206.22</v>
      </c>
      <c r="L46" s="220"/>
      <c r="M46" s="220"/>
      <c r="N46" s="220"/>
    </row>
    <row r="47" spans="2:14" ht="15">
      <c r="B47" s="81" t="s">
        <v>324</v>
      </c>
      <c r="I47" s="220"/>
      <c r="J47" s="220"/>
      <c r="K47" s="220"/>
      <c r="L47" s="220"/>
      <c r="M47" s="220"/>
      <c r="N47" s="220"/>
    </row>
    <row r="48" spans="2:14" ht="15">
      <c r="B48" s="81" t="s">
        <v>325</v>
      </c>
      <c r="H48" s="81" t="s">
        <v>326</v>
      </c>
      <c r="I48" s="227">
        <f>I46+('[1]P&amp;L'!F16+'[1]P&amp;L'!F18)</f>
        <v>77756.63999999966</v>
      </c>
      <c r="J48" s="236">
        <f>J46</f>
        <v>2205900</v>
      </c>
      <c r="K48" s="227">
        <f>SUM(I48:J48)</f>
        <v>2283656.6399999997</v>
      </c>
      <c r="L48" s="220"/>
      <c r="M48" s="220"/>
      <c r="N48" s="220"/>
    </row>
    <row r="49" ht="15">
      <c r="L49" s="235"/>
    </row>
    <row r="50" spans="1:12" ht="15">
      <c r="A50" s="215">
        <v>7</v>
      </c>
      <c r="B50" s="229" t="s">
        <v>327</v>
      </c>
      <c r="C50" s="228"/>
      <c r="D50" s="228"/>
      <c r="E50" s="228"/>
      <c r="F50" s="228"/>
      <c r="H50" s="228" t="s">
        <v>328</v>
      </c>
      <c r="I50" s="227">
        <f>'[1]P&amp;L'!F13</f>
        <v>18268.72</v>
      </c>
      <c r="J50" s="237" t="s">
        <v>170</v>
      </c>
      <c r="K50" s="227">
        <f>SUM(I50:J50)</f>
        <v>18268.72</v>
      </c>
      <c r="L50" s="235"/>
    </row>
    <row r="51" spans="2:12" ht="15">
      <c r="B51" s="228" t="s">
        <v>329</v>
      </c>
      <c r="C51" s="228"/>
      <c r="D51" s="228"/>
      <c r="E51" s="228"/>
      <c r="F51" s="228"/>
      <c r="H51" s="228" t="s">
        <v>330</v>
      </c>
      <c r="K51" s="238">
        <f>'[1]P&amp;L'!F20+'[1]P&amp;L'!F22</f>
        <v>-554751.91</v>
      </c>
      <c r="L51" s="235"/>
    </row>
    <row r="52" spans="2:12" ht="15">
      <c r="B52" s="228" t="s">
        <v>331</v>
      </c>
      <c r="C52" s="228"/>
      <c r="D52" s="228"/>
      <c r="E52" s="228"/>
      <c r="F52" s="228"/>
      <c r="H52" s="239" t="s">
        <v>289</v>
      </c>
      <c r="K52" s="232">
        <f>'[1]P&amp;L'!F24</f>
        <v>1747173.4499999983</v>
      </c>
      <c r="L52" s="235"/>
    </row>
    <row r="53" spans="8:12" ht="15">
      <c r="H53" s="239" t="s">
        <v>164</v>
      </c>
      <c r="I53" s="230">
        <f>K53-J53</f>
        <v>-72815.64000000001</v>
      </c>
      <c r="J53" s="230">
        <f>-'[1]Con-6mths-Dec02'!N148</f>
        <v>-332575</v>
      </c>
      <c r="K53" s="227">
        <f>'[1]P&amp;L'!F26</f>
        <v>-405390.64</v>
      </c>
      <c r="L53" s="220"/>
    </row>
    <row r="54" spans="1:14" ht="15.75" thickBot="1">
      <c r="A54" s="215">
        <v>8</v>
      </c>
      <c r="B54" s="79" t="s">
        <v>332</v>
      </c>
      <c r="H54" s="239" t="s">
        <v>333</v>
      </c>
      <c r="K54" s="231">
        <f>'[1]P&amp;L'!F30</f>
        <v>1341782.8099999982</v>
      </c>
      <c r="L54" s="220"/>
      <c r="M54" s="220"/>
      <c r="N54" s="220"/>
    </row>
    <row r="55" spans="2:14" ht="15.75" thickTop="1">
      <c r="B55" s="220" t="s">
        <v>334</v>
      </c>
      <c r="L55" s="220"/>
      <c r="M55" s="220"/>
      <c r="N55" s="220"/>
    </row>
    <row r="56" spans="2:14" ht="15">
      <c r="B56" s="220" t="s">
        <v>335</v>
      </c>
      <c r="G56" s="215">
        <v>9</v>
      </c>
      <c r="H56" s="218" t="s">
        <v>336</v>
      </c>
      <c r="I56" s="220"/>
      <c r="J56" s="220"/>
      <c r="K56" s="220"/>
      <c r="L56" s="220"/>
      <c r="M56" s="220"/>
      <c r="N56" s="220"/>
    </row>
    <row r="57" spans="2:14" ht="15">
      <c r="B57" s="220" t="s">
        <v>337</v>
      </c>
      <c r="H57" s="220" t="s">
        <v>338</v>
      </c>
      <c r="I57" s="220"/>
      <c r="J57" s="220"/>
      <c r="K57" s="220"/>
      <c r="L57" s="220"/>
      <c r="M57" s="220"/>
      <c r="N57" s="220"/>
    </row>
    <row r="58" spans="2:14" ht="15">
      <c r="B58" s="240" t="s">
        <v>339</v>
      </c>
      <c r="H58" s="220"/>
      <c r="I58" s="220"/>
      <c r="J58" s="220"/>
      <c r="K58" s="220"/>
      <c r="L58" s="220"/>
      <c r="M58" s="220"/>
      <c r="N58" s="220"/>
    </row>
    <row r="59" spans="7:14" ht="15">
      <c r="G59" s="215">
        <v>10</v>
      </c>
      <c r="H59" s="218" t="s">
        <v>340</v>
      </c>
      <c r="I59" s="220"/>
      <c r="J59" s="220"/>
      <c r="K59" s="220"/>
      <c r="L59" s="220"/>
      <c r="M59" s="220"/>
      <c r="N59" s="220"/>
    </row>
    <row r="60" spans="2:14" ht="15">
      <c r="B60" s="81" t="s">
        <v>341</v>
      </c>
      <c r="F60" s="241"/>
      <c r="H60" s="220" t="s">
        <v>334</v>
      </c>
      <c r="I60" s="220"/>
      <c r="J60" s="220"/>
      <c r="K60" s="220"/>
      <c r="L60" s="220"/>
      <c r="M60" s="220"/>
      <c r="N60" s="220"/>
    </row>
    <row r="61" spans="6:14" ht="15.75" thickBot="1">
      <c r="F61" s="241"/>
      <c r="H61" s="220" t="s">
        <v>335</v>
      </c>
      <c r="I61" s="220"/>
      <c r="J61" s="220"/>
      <c r="K61" s="220"/>
      <c r="L61" s="220"/>
      <c r="M61" s="220"/>
      <c r="N61" s="242"/>
    </row>
    <row r="62" spans="3:11" ht="15">
      <c r="C62" s="237"/>
      <c r="D62" s="241" t="s">
        <v>342</v>
      </c>
      <c r="E62" s="241" t="s">
        <v>366</v>
      </c>
      <c r="F62" s="243"/>
      <c r="H62" s="220" t="s">
        <v>337</v>
      </c>
      <c r="I62" s="220"/>
      <c r="J62" s="220"/>
      <c r="K62" s="220"/>
    </row>
    <row r="63" spans="3:11" ht="15">
      <c r="C63" s="237" t="s">
        <v>343</v>
      </c>
      <c r="D63" s="241" t="s">
        <v>344</v>
      </c>
      <c r="E63" s="241" t="s">
        <v>344</v>
      </c>
      <c r="F63" s="227"/>
      <c r="H63" s="240" t="s">
        <v>339</v>
      </c>
      <c r="I63" s="220"/>
      <c r="J63" s="220"/>
      <c r="K63" s="220"/>
    </row>
    <row r="64" spans="3:11" ht="15">
      <c r="C64" s="244" t="s">
        <v>43</v>
      </c>
      <c r="D64" s="243" t="s">
        <v>43</v>
      </c>
      <c r="E64" s="243" t="s">
        <v>43</v>
      </c>
      <c r="F64" s="227"/>
      <c r="I64" s="220"/>
      <c r="J64" s="220"/>
      <c r="K64" s="220"/>
    </row>
    <row r="65" spans="2:11" ht="15">
      <c r="B65" s="81" t="s">
        <v>373</v>
      </c>
      <c r="C65" s="251">
        <f>690+700+1800</f>
        <v>3190</v>
      </c>
      <c r="D65" s="227">
        <f>649+124+938</f>
        <v>1711</v>
      </c>
      <c r="E65" s="227">
        <f>C65-D65</f>
        <v>1479</v>
      </c>
      <c r="F65" s="245"/>
      <c r="G65" s="215">
        <v>11</v>
      </c>
      <c r="H65" s="218" t="s">
        <v>345</v>
      </c>
      <c r="I65" s="220"/>
      <c r="J65" s="220"/>
      <c r="K65" s="220"/>
    </row>
    <row r="66" spans="2:11" ht="15">
      <c r="B66" s="81" t="s">
        <v>346</v>
      </c>
      <c r="C66" s="251">
        <v>800</v>
      </c>
      <c r="D66" s="227">
        <v>673.3</v>
      </c>
      <c r="E66" s="227">
        <f>C66-D66</f>
        <v>126.70000000000005</v>
      </c>
      <c r="H66" s="220" t="s">
        <v>369</v>
      </c>
      <c r="I66" s="220"/>
      <c r="J66" s="220"/>
      <c r="K66" s="220"/>
    </row>
    <row r="67" spans="2:11" ht="15.75" thickBot="1">
      <c r="B67" s="81" t="s">
        <v>249</v>
      </c>
      <c r="C67" s="246">
        <f>SUM(C65:C66)</f>
        <v>3990</v>
      </c>
      <c r="D67" s="246">
        <f>SUM(D65:D66)</f>
        <v>2384.3</v>
      </c>
      <c r="E67" s="247">
        <f>C67-D67</f>
        <v>1605.6999999999998</v>
      </c>
      <c r="F67" s="227"/>
      <c r="H67" s="220" t="s">
        <v>347</v>
      </c>
      <c r="I67" s="220"/>
      <c r="J67" s="220"/>
      <c r="K67" s="220"/>
    </row>
    <row r="68" spans="5:11" ht="15.75" thickTop="1">
      <c r="E68" s="227"/>
      <c r="H68" s="220" t="s">
        <v>348</v>
      </c>
      <c r="I68" s="220"/>
      <c r="J68" s="220"/>
      <c r="K68" s="220"/>
    </row>
    <row r="69" spans="1:11" ht="15">
      <c r="A69" s="215">
        <v>9</v>
      </c>
      <c r="B69" s="79" t="s">
        <v>370</v>
      </c>
      <c r="E69" s="227"/>
      <c r="I69" s="220"/>
      <c r="J69" s="220"/>
      <c r="K69" s="220"/>
    </row>
    <row r="70" spans="2:8" ht="15">
      <c r="B70" s="106" t="s">
        <v>349</v>
      </c>
      <c r="G70" s="215">
        <v>12</v>
      </c>
      <c r="H70" s="218" t="s">
        <v>350</v>
      </c>
    </row>
    <row r="71" spans="3:8" ht="15">
      <c r="C71" s="225"/>
      <c r="D71" s="225"/>
      <c r="H71" s="106" t="s">
        <v>351</v>
      </c>
    </row>
    <row r="72" spans="2:8" ht="15">
      <c r="B72" s="81" t="s">
        <v>352</v>
      </c>
      <c r="C72" s="227">
        <f>'[1]Summary-6mths'!D21</f>
        <v>837125.42</v>
      </c>
      <c r="D72" s="227"/>
      <c r="H72" s="106" t="s">
        <v>367</v>
      </c>
    </row>
    <row r="73" spans="2:8" ht="15">
      <c r="B73" s="81" t="s">
        <v>353</v>
      </c>
      <c r="C73" s="227">
        <f>-'[1]Summary-6mths'!D32</f>
        <v>71239.16</v>
      </c>
      <c r="D73" s="227"/>
      <c r="H73" s="106" t="s">
        <v>354</v>
      </c>
    </row>
    <row r="74" spans="2:4" ht="15.75" thickBot="1">
      <c r="B74" s="81" t="s">
        <v>249</v>
      </c>
      <c r="C74" s="231">
        <f>SUM(C72:C73)</f>
        <v>908364.5800000001</v>
      </c>
      <c r="D74" s="232"/>
    </row>
    <row r="75" spans="8:11" ht="15.75" thickTop="1">
      <c r="H75" s="81" t="s">
        <v>371</v>
      </c>
      <c r="K75" s="252">
        <v>350000</v>
      </c>
    </row>
    <row r="76" spans="2:11" ht="15">
      <c r="B76" s="81" t="s">
        <v>355</v>
      </c>
      <c r="H76" s="81" t="s">
        <v>372</v>
      </c>
      <c r="K76" s="252">
        <v>574000</v>
      </c>
    </row>
    <row r="77" ht="15.75" thickBot="1">
      <c r="K77" s="247">
        <f>SUM(K75:K76)</f>
        <v>924000</v>
      </c>
    </row>
    <row r="78" spans="1:2" ht="15.75" thickTop="1">
      <c r="A78" s="215">
        <v>10</v>
      </c>
      <c r="B78" s="79" t="s">
        <v>356</v>
      </c>
    </row>
    <row r="79" spans="2:8" ht="15">
      <c r="B79" s="81" t="s">
        <v>357</v>
      </c>
      <c r="H79" s="81" t="s">
        <v>378</v>
      </c>
    </row>
    <row r="80" ht="15">
      <c r="B80" s="81" t="s">
        <v>358</v>
      </c>
    </row>
    <row r="82" spans="1:2" ht="15">
      <c r="A82" s="215">
        <v>11</v>
      </c>
      <c r="B82" s="79" t="s">
        <v>359</v>
      </c>
    </row>
    <row r="83" spans="2:8" ht="15">
      <c r="B83" s="106" t="s">
        <v>351</v>
      </c>
      <c r="H83" s="81" t="s">
        <v>379</v>
      </c>
    </row>
    <row r="84" spans="2:8" ht="15">
      <c r="B84" s="106" t="s">
        <v>375</v>
      </c>
      <c r="H84" s="81" t="s">
        <v>380</v>
      </c>
    </row>
    <row r="85" spans="2:8" ht="15">
      <c r="B85" s="106" t="s">
        <v>374</v>
      </c>
      <c r="H85" s="276">
        <v>37680</v>
      </c>
    </row>
    <row r="87" spans="2:5" ht="15">
      <c r="B87" s="81" t="s">
        <v>371</v>
      </c>
      <c r="E87" s="252">
        <v>350000</v>
      </c>
    </row>
    <row r="88" spans="2:6" ht="15">
      <c r="B88" s="81" t="s">
        <v>376</v>
      </c>
      <c r="E88" s="252">
        <v>574000</v>
      </c>
      <c r="F88" s="225"/>
    </row>
    <row r="89" spans="5:6" ht="15.75" thickBot="1">
      <c r="E89" s="247">
        <f>SUM(E87:E88)</f>
        <v>924000</v>
      </c>
      <c r="F89" s="225"/>
    </row>
    <row r="90" spans="5:6" ht="15.75" thickTop="1">
      <c r="E90" s="245"/>
      <c r="F90" s="225"/>
    </row>
    <row r="91" spans="2:6" ht="15">
      <c r="B91" s="106" t="s">
        <v>377</v>
      </c>
      <c r="E91" s="245"/>
      <c r="F91" s="225"/>
    </row>
    <row r="92" spans="2:6" ht="15">
      <c r="B92" s="106"/>
      <c r="E92" s="245"/>
      <c r="F92" s="225"/>
    </row>
    <row r="93" spans="1:6" ht="15">
      <c r="A93" s="215">
        <v>12</v>
      </c>
      <c r="B93" s="79" t="s">
        <v>360</v>
      </c>
      <c r="F93" s="227"/>
    </row>
    <row r="94" spans="2:6" ht="15">
      <c r="B94" s="81" t="s">
        <v>361</v>
      </c>
      <c r="F94" s="232"/>
    </row>
    <row r="95" ht="15">
      <c r="F95" s="248"/>
    </row>
    <row r="96" spans="1:6" ht="15">
      <c r="A96" s="215">
        <v>13</v>
      </c>
      <c r="B96" s="79" t="s">
        <v>362</v>
      </c>
      <c r="C96" s="225" t="s">
        <v>302</v>
      </c>
      <c r="D96" s="225"/>
      <c r="E96" s="225" t="s">
        <v>303</v>
      </c>
      <c r="F96" s="249"/>
    </row>
    <row r="97" spans="3:5" ht="15">
      <c r="C97" s="226" t="s">
        <v>305</v>
      </c>
      <c r="D97" s="226"/>
      <c r="E97" s="226" t="s">
        <v>306</v>
      </c>
    </row>
    <row r="98" spans="2:5" ht="15">
      <c r="B98" s="81" t="s">
        <v>363</v>
      </c>
      <c r="C98" s="227">
        <f>'[1]P&amp;L'!B30</f>
        <v>1636438.2600000007</v>
      </c>
      <c r="D98" s="227"/>
      <c r="E98" s="227">
        <f>'[1]P&amp;L'!F30</f>
        <v>1341782.8099999982</v>
      </c>
    </row>
    <row r="99" spans="2:5" ht="15">
      <c r="B99" s="81" t="s">
        <v>364</v>
      </c>
      <c r="C99" s="232">
        <v>80000000</v>
      </c>
      <c r="D99" s="232"/>
      <c r="E99" s="232">
        <v>80000000</v>
      </c>
    </row>
    <row r="100" spans="2:5" ht="15">
      <c r="B100" s="81" t="s">
        <v>365</v>
      </c>
      <c r="C100" s="248">
        <f>C98/C99*100</f>
        <v>2.0455478250000008</v>
      </c>
      <c r="D100" s="248"/>
      <c r="E100" s="248">
        <f>E98/E99*100</f>
        <v>1.6772285124999977</v>
      </c>
    </row>
    <row r="101" spans="2:5" ht="15">
      <c r="B101" s="81" t="s">
        <v>168</v>
      </c>
      <c r="C101" s="249" t="s">
        <v>169</v>
      </c>
      <c r="D101" s="250"/>
      <c r="E101" s="249" t="s">
        <v>169</v>
      </c>
    </row>
  </sheetData>
  <printOptions/>
  <pageMargins left="0.5" right="0.25" top="1" bottom="1" header="0.5" footer="0.5"/>
  <pageSetup horizontalDpi="300" verticalDpi="300" orientation="portrait" scale="70" r:id="rId1"/>
  <rowBreaks count="1" manualBreakCount="1">
    <brk id="58" max="11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Malitnet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MYGNIE</dc:creator>
  <cp:keywords/>
  <dc:description/>
  <cp:lastModifiedBy>Z0103</cp:lastModifiedBy>
  <cp:lastPrinted>2003-02-28T10:41:40Z</cp:lastPrinted>
  <dcterms:created xsi:type="dcterms:W3CDTF">2002-06-12T04:58:37Z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